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6"/>
  <workbookPr/>
  <mc:AlternateContent xmlns:mc="http://schemas.openxmlformats.org/markup-compatibility/2006">
    <mc:Choice Requires="x15">
      <x15ac:absPath xmlns:x15ac="http://schemas.microsoft.com/office/spreadsheetml/2010/11/ac" url="https://rbnzgovt.sharepoint.com/sites/Policy-DepositTakers/Capital/BPRs/"/>
    </mc:Choice>
  </mc:AlternateContent>
  <xr:revisionPtr revIDLastSave="0" documentId="8_{F737B558-0043-4CE2-B6A8-E0ADB97E5B69}" xr6:coauthVersionLast="47" xr6:coauthVersionMax="47" xr10:uidLastSave="{00000000-0000-0000-0000-000000000000}"/>
  <bookViews>
    <workbookView xWindow="28680" yWindow="-120" windowWidth="29040" windowHeight="15720" tabRatio="879" xr2:uid="{00000000-000D-0000-FFFF-FFFF00000000}"/>
  </bookViews>
  <sheets>
    <sheet name="Cover" sheetId="27" r:id="rId1"/>
    <sheet name="Sign-off" sheetId="20" r:id="rId2"/>
    <sheet name="Dashboard summary (indicative)" sheetId="25" r:id="rId3"/>
    <sheet name="A. Capital composition" sheetId="14" r:id="rId4"/>
    <sheet name="B. Cap instruments &amp; req" sheetId="2" r:id="rId5"/>
    <sheet name="C. Credit risk (BPR131)" sheetId="16" r:id="rId6"/>
    <sheet name="D. Retail credit risk" sheetId="4" r:id="rId7"/>
    <sheet name="E. Non-retail credit risk" sheetId="9" r:id="rId8"/>
    <sheet name="F. Slotting" sheetId="8" r:id="rId9"/>
    <sheet name="Summary validation" sheetId="24" r:id="rId10"/>
    <sheet name="Change log" sheetId="26" r:id="rId11"/>
    <sheet name="Lists" sheetId="18" state="hidden" r:id="rId12"/>
    <sheet name="ALF admin" sheetId="19" state="hidden" r:id="rId13"/>
  </sheets>
  <definedNames>
    <definedName name="_AMO_UniqueIdentifier" hidden="1">"'13a4efab-36d6-40ff-b772-4a2f32d7d827'"</definedName>
    <definedName name="_xlnm._FilterDatabase" localSheetId="11" hidden="1">Lists!$A$1:$L$26</definedName>
    <definedName name="ANZSIC" localSheetId="0">#REF!</definedName>
    <definedName name="ANZSIC" localSheetId="1">#REF!</definedName>
    <definedName name="ANZSIC">Lists!$D$2:$D$41</definedName>
    <definedName name="Locally_Incorporated" localSheetId="1">#REF!</definedName>
    <definedName name="Locally_Incorporated">Lists!$A$30:$A$45</definedName>
    <definedName name="Managed_Fund_List" localSheetId="0">#REF!</definedName>
    <definedName name="Managed_Fund_List" localSheetId="1">#REF!</definedName>
    <definedName name="Managed_Fund_List">#REF!</definedName>
    <definedName name="_xlnm.Print_Area" localSheetId="3">'A. Capital composition'!$A$1:$H$86</definedName>
    <definedName name="_xlnm.Print_Area" localSheetId="4">'B. Cap instruments &amp; req'!$A$1:$L$90</definedName>
    <definedName name="_xlnm.Print_Area" localSheetId="5">'C. Credit risk (BPR131)'!$A$1:$J$162</definedName>
    <definedName name="_xlnm.Print_Area" localSheetId="10">'Change log'!$A$1:$J$16</definedName>
    <definedName name="_xlnm.Print_Area" localSheetId="0">Cover!$A$1:$M$56</definedName>
    <definedName name="_xlnm.Print_Area" localSheetId="6">'D. Retail credit risk'!$A$1:$AC$174</definedName>
    <definedName name="_xlnm.Print_Area" localSheetId="2">'Dashboard summary (indicative)'!$A$1:$B$31</definedName>
    <definedName name="_xlnm.Print_Area" localSheetId="7">'E. Non-retail credit risk'!$A$1:$AC$368</definedName>
    <definedName name="_xlnm.Print_Area" localSheetId="8">'F. Slotting'!$A$1:$O$43</definedName>
    <definedName name="_xlnm.Print_Area" localSheetId="11">Lists!$A$1:$M$61</definedName>
    <definedName name="_xlnm.Print_Area" localSheetId="1">'Sign-off'!$A$1:$N$88</definedName>
    <definedName name="_xlnm.Print_Titles" localSheetId="7">'E. Non-retail credit risk'!$1:$4</definedName>
    <definedName name="s_QIS_Version" localSheetId="0">#REF!</definedName>
    <definedName name="s_QIS_Version">#REF!</definedName>
    <definedName name="securitisation_asset" localSheetId="0">#REF!</definedName>
    <definedName name="securitisation_asset">#REF!</definedName>
    <definedName name="securitisation_structure" localSheetId="0">#REF!</definedName>
    <definedName name="securitisation_structure">#REF!</definedName>
    <definedName name="SorL" localSheetId="0">#REF!</definedName>
    <definedName name="SorL" localSheetId="1">#REF!</definedName>
    <definedName name="SorL">#REF!</definedName>
    <definedName name="v_QIS_Insurer_Names" localSheetId="0">#REF!</definedName>
    <definedName name="v_QIS_Insurer_Names">#REF!</definedName>
    <definedName name="v_QIS_YearEnd_Dates" localSheetId="0">#REF!</definedName>
    <definedName name="v_QIS_YearEnd_Dates">#REF!</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5" l="1"/>
  <c r="I50" i="9"/>
  <c r="D50" i="9"/>
  <c r="I134" i="16"/>
  <c r="D134" i="16"/>
  <c r="C161" i="16"/>
  <c r="B21" i="25"/>
  <c r="D106" i="16"/>
  <c r="D25" i="16"/>
  <c r="D46" i="2"/>
  <c r="F55" i="9"/>
  <c r="E55" i="9"/>
  <c r="D55" i="9"/>
  <c r="I30" i="9"/>
  <c r="D30" i="9"/>
  <c r="F25" i="9"/>
  <c r="E25" i="9"/>
  <c r="E26" i="9"/>
  <c r="E30" i="9"/>
  <c r="E50" i="9"/>
  <c r="I24" i="9"/>
  <c r="D24" i="9"/>
  <c r="E23" i="9"/>
  <c r="F23" i="9"/>
  <c r="F24" i="9"/>
  <c r="E39" i="16"/>
  <c r="F39" i="16"/>
  <c r="E38" i="16"/>
  <c r="F38" i="16"/>
  <c r="D46" i="16"/>
  <c r="F26" i="9"/>
  <c r="F30" i="9"/>
  <c r="F50" i="9"/>
  <c r="E24" i="9"/>
  <c r="I46" i="16"/>
  <c r="I36" i="16"/>
  <c r="D36" i="16"/>
  <c r="E35" i="16"/>
  <c r="E36" i="16"/>
  <c r="B15" i="25"/>
  <c r="D48" i="9"/>
  <c r="D42" i="9"/>
  <c r="I42" i="9"/>
  <c r="E41" i="9"/>
  <c r="F41" i="9"/>
  <c r="E40" i="9"/>
  <c r="F40" i="9"/>
  <c r="E39" i="9"/>
  <c r="F39" i="9"/>
  <c r="E38" i="9"/>
  <c r="F38" i="9"/>
  <c r="E37" i="9"/>
  <c r="E36" i="9"/>
  <c r="F36" i="9"/>
  <c r="E35" i="9"/>
  <c r="F35" i="9"/>
  <c r="E34" i="9"/>
  <c r="F34" i="9"/>
  <c r="E33" i="9"/>
  <c r="F33" i="9"/>
  <c r="E32" i="9"/>
  <c r="F32" i="9"/>
  <c r="I117" i="16"/>
  <c r="D117" i="16"/>
  <c r="E116" i="16"/>
  <c r="F116" i="16"/>
  <c r="E115" i="16"/>
  <c r="F115" i="16"/>
  <c r="E114" i="16"/>
  <c r="F114" i="16"/>
  <c r="E113" i="16"/>
  <c r="F113" i="16"/>
  <c r="E112" i="16"/>
  <c r="F112" i="16"/>
  <c r="E111" i="16"/>
  <c r="F111" i="16"/>
  <c r="E110" i="16"/>
  <c r="F110" i="16"/>
  <c r="F109" i="16"/>
  <c r="E108" i="16"/>
  <c r="I106" i="16"/>
  <c r="E105" i="16"/>
  <c r="F105" i="16"/>
  <c r="E104" i="16"/>
  <c r="F104" i="16"/>
  <c r="E103" i="16"/>
  <c r="F103" i="16"/>
  <c r="E102" i="16"/>
  <c r="F102" i="16"/>
  <c r="E101" i="16"/>
  <c r="F101" i="16"/>
  <c r="E100" i="16"/>
  <c r="F100" i="16"/>
  <c r="E99" i="16"/>
  <c r="F99" i="16"/>
  <c r="E98" i="16"/>
  <c r="F98" i="16"/>
  <c r="E97" i="16"/>
  <c r="F97" i="16"/>
  <c r="E96" i="16"/>
  <c r="F96" i="16"/>
  <c r="E95" i="16"/>
  <c r="F95" i="16"/>
  <c r="E94" i="16"/>
  <c r="F94" i="16"/>
  <c r="E93" i="16"/>
  <c r="F93" i="16"/>
  <c r="E92" i="16"/>
  <c r="F92" i="16"/>
  <c r="E91" i="16"/>
  <c r="F91" i="16"/>
  <c r="E90" i="16"/>
  <c r="F90" i="16"/>
  <c r="E89" i="16"/>
  <c r="F89" i="16"/>
  <c r="E88" i="16"/>
  <c r="F88" i="16"/>
  <c r="E87" i="16"/>
  <c r="F87" i="16"/>
  <c r="E86" i="16"/>
  <c r="F86" i="16"/>
  <c r="E85" i="16"/>
  <c r="F85" i="16"/>
  <c r="E84" i="16"/>
  <c r="F84" i="16"/>
  <c r="E83" i="16"/>
  <c r="F83" i="16"/>
  <c r="E82" i="16"/>
  <c r="F82" i="16"/>
  <c r="E81" i="16"/>
  <c r="F81" i="16"/>
  <c r="E80" i="16"/>
  <c r="F80" i="16"/>
  <c r="E79" i="16"/>
  <c r="F79" i="16"/>
  <c r="E78" i="16"/>
  <c r="F78" i="16"/>
  <c r="E77" i="16"/>
  <c r="F77" i="16"/>
  <c r="E76" i="16"/>
  <c r="F76" i="16"/>
  <c r="E75" i="16"/>
  <c r="F75" i="16"/>
  <c r="E74" i="16"/>
  <c r="F74" i="16"/>
  <c r="E73" i="16"/>
  <c r="F73" i="16"/>
  <c r="E72" i="16"/>
  <c r="F72" i="16"/>
  <c r="E71" i="16"/>
  <c r="F71" i="16"/>
  <c r="E70" i="16"/>
  <c r="F70" i="16"/>
  <c r="E69" i="16"/>
  <c r="E42" i="9"/>
  <c r="F35" i="16"/>
  <c r="F36" i="16"/>
  <c r="E117" i="16"/>
  <c r="B20" i="25"/>
  <c r="F37" i="9"/>
  <c r="F42" i="9"/>
  <c r="D45" i="2"/>
  <c r="F108" i="16"/>
  <c r="F117" i="16"/>
  <c r="F69" i="16"/>
  <c r="I124" i="16"/>
  <c r="I127" i="16"/>
  <c r="D124" i="16"/>
  <c r="E122" i="16"/>
  <c r="F122" i="16"/>
  <c r="E121" i="16"/>
  <c r="F121" i="16"/>
  <c r="E120" i="16"/>
  <c r="F120" i="16"/>
  <c r="E119" i="16"/>
  <c r="F119" i="16"/>
  <c r="D66" i="16"/>
  <c r="D61" i="16"/>
  <c r="I66" i="16"/>
  <c r="I61" i="16"/>
  <c r="I57" i="16"/>
  <c r="E49" i="16"/>
  <c r="F49" i="16"/>
  <c r="D57" i="16"/>
  <c r="E65" i="16"/>
  <c r="F65" i="16"/>
  <c r="E64" i="16"/>
  <c r="F64" i="16"/>
  <c r="E63" i="16"/>
  <c r="E60" i="16"/>
  <c r="F60" i="16"/>
  <c r="E59" i="16"/>
  <c r="E52" i="16"/>
  <c r="F52" i="16"/>
  <c r="E51" i="16"/>
  <c r="F51" i="16"/>
  <c r="E50" i="16"/>
  <c r="F50" i="16"/>
  <c r="E66" i="16"/>
  <c r="F124" i="16"/>
  <c r="E124" i="16"/>
  <c r="E106" i="16"/>
  <c r="B19" i="25"/>
  <c r="D67" i="16"/>
  <c r="I67" i="16"/>
  <c r="F106" i="16"/>
  <c r="E57" i="16"/>
  <c r="B17" i="25"/>
  <c r="E61" i="16"/>
  <c r="F57" i="16"/>
  <c r="F59" i="16"/>
  <c r="F61" i="16"/>
  <c r="F63" i="16"/>
  <c r="F66" i="16"/>
  <c r="E67" i="16"/>
  <c r="F67" i="16"/>
  <c r="B27" i="25"/>
  <c r="B26" i="25"/>
  <c r="E132" i="16"/>
  <c r="F132" i="16"/>
  <c r="E131" i="16"/>
  <c r="F131" i="16"/>
  <c r="V166" i="4"/>
  <c r="E129" i="16"/>
  <c r="F129" i="16"/>
  <c r="E130" i="16"/>
  <c r="F130" i="16"/>
  <c r="E128" i="16"/>
  <c r="F128" i="16"/>
  <c r="B30" i="25"/>
  <c r="B29" i="25"/>
  <c r="E45" i="9"/>
  <c r="F45" i="9"/>
  <c r="E44" i="9"/>
  <c r="F44" i="9"/>
  <c r="E43" i="9"/>
  <c r="F43" i="9"/>
  <c r="E15" i="9"/>
  <c r="F15" i="9"/>
  <c r="E9" i="9"/>
  <c r="F9" i="9"/>
  <c r="H153" i="16"/>
  <c r="D87" i="2"/>
  <c r="D86" i="2"/>
  <c r="D85" i="2"/>
  <c r="B8" i="19"/>
  <c r="C6" i="19"/>
  <c r="E52" i="14"/>
  <c r="I11" i="9"/>
  <c r="F25" i="14"/>
  <c r="F34" i="14"/>
  <c r="E46" i="9"/>
  <c r="F46" i="9"/>
  <c r="E47" i="9"/>
  <c r="F47" i="9"/>
  <c r="I48" i="9"/>
  <c r="F11" i="2"/>
  <c r="F12" i="2"/>
  <c r="E65" i="4"/>
  <c r="D65" i="4"/>
  <c r="C65" i="4"/>
  <c r="F16" i="2"/>
  <c r="D127" i="16"/>
  <c r="E150" i="16"/>
  <c r="G150" i="16"/>
  <c r="H150" i="16"/>
  <c r="F15" i="2"/>
  <c r="C32" i="2"/>
  <c r="F20" i="2"/>
  <c r="F19" i="2"/>
  <c r="D66" i="4"/>
  <c r="F9" i="2"/>
  <c r="E27" i="9"/>
  <c r="F27" i="9"/>
  <c r="E28" i="9"/>
  <c r="F28" i="9"/>
  <c r="E29" i="9"/>
  <c r="E19" i="9"/>
  <c r="E20" i="9"/>
  <c r="F20" i="9"/>
  <c r="E21" i="9"/>
  <c r="F21" i="9"/>
  <c r="E18" i="9"/>
  <c r="F18" i="9"/>
  <c r="E13" i="9"/>
  <c r="F13" i="9"/>
  <c r="E14" i="9"/>
  <c r="F14" i="9"/>
  <c r="E16" i="9"/>
  <c r="F16" i="9"/>
  <c r="E12" i="9"/>
  <c r="F12" i="9"/>
  <c r="E10" i="9"/>
  <c r="F10" i="9"/>
  <c r="E7" i="9"/>
  <c r="F7" i="9"/>
  <c r="E8" i="9"/>
  <c r="F8" i="9"/>
  <c r="E6" i="9"/>
  <c r="F6" i="9"/>
  <c r="D67" i="14"/>
  <c r="F47" i="14"/>
  <c r="Y364" i="9"/>
  <c r="Y365" i="9"/>
  <c r="X364" i="9"/>
  <c r="X365" i="9"/>
  <c r="C52" i="2"/>
  <c r="W364" i="9"/>
  <c r="T364" i="9"/>
  <c r="S364" i="9"/>
  <c r="R364" i="9"/>
  <c r="Q364" i="9"/>
  <c r="P364" i="9"/>
  <c r="O364" i="9"/>
  <c r="N364" i="9"/>
  <c r="M364" i="9"/>
  <c r="L364" i="9"/>
  <c r="K364" i="9"/>
  <c r="K365" i="9"/>
  <c r="J364" i="9"/>
  <c r="I364" i="9"/>
  <c r="H364" i="9"/>
  <c r="G364" i="9"/>
  <c r="G365" i="9"/>
  <c r="F364" i="9"/>
  <c r="E364" i="9"/>
  <c r="D364" i="9"/>
  <c r="Y348" i="9"/>
  <c r="X348" i="9"/>
  <c r="W348" i="9"/>
  <c r="T348" i="9"/>
  <c r="S348" i="9"/>
  <c r="R348" i="9"/>
  <c r="Q348" i="9"/>
  <c r="Q365" i="9"/>
  <c r="P348" i="9"/>
  <c r="P365" i="9"/>
  <c r="O348" i="9"/>
  <c r="O365" i="9"/>
  <c r="N348" i="9"/>
  <c r="M348" i="9"/>
  <c r="L348" i="9"/>
  <c r="K348" i="9"/>
  <c r="J348" i="9"/>
  <c r="I348" i="9"/>
  <c r="H348" i="9"/>
  <c r="G348" i="9"/>
  <c r="F348" i="9"/>
  <c r="E348" i="9"/>
  <c r="D348" i="9"/>
  <c r="D365" i="9"/>
  <c r="Y306" i="9"/>
  <c r="Y307" i="9"/>
  <c r="X306" i="9"/>
  <c r="X307" i="9"/>
  <c r="C51" i="2"/>
  <c r="W306" i="9"/>
  <c r="W307" i="9"/>
  <c r="T306" i="9"/>
  <c r="T307" i="9"/>
  <c r="S306" i="9"/>
  <c r="R306" i="9"/>
  <c r="Q306" i="9"/>
  <c r="P306" i="9"/>
  <c r="O306" i="9"/>
  <c r="N306" i="9"/>
  <c r="M306" i="9"/>
  <c r="L306" i="9"/>
  <c r="K306" i="9"/>
  <c r="J306" i="9"/>
  <c r="I306" i="9"/>
  <c r="I307" i="9"/>
  <c r="H306" i="9"/>
  <c r="H307" i="9"/>
  <c r="G306" i="9"/>
  <c r="G307" i="9"/>
  <c r="F306" i="9"/>
  <c r="F307" i="9"/>
  <c r="E306" i="9"/>
  <c r="D306" i="9"/>
  <c r="Y290" i="9"/>
  <c r="X290" i="9"/>
  <c r="W290" i="9"/>
  <c r="T290" i="9"/>
  <c r="S290" i="9"/>
  <c r="R290" i="9"/>
  <c r="Q290" i="9"/>
  <c r="Q307" i="9"/>
  <c r="P290" i="9"/>
  <c r="O290" i="9"/>
  <c r="N290" i="9"/>
  <c r="N307" i="9"/>
  <c r="M290" i="9"/>
  <c r="M307" i="9"/>
  <c r="L290" i="9"/>
  <c r="K290" i="9"/>
  <c r="J290" i="9"/>
  <c r="I290" i="9"/>
  <c r="H290" i="9"/>
  <c r="G290" i="9"/>
  <c r="F290" i="9"/>
  <c r="E290" i="9"/>
  <c r="D290" i="9"/>
  <c r="Y248" i="9"/>
  <c r="X248" i="9"/>
  <c r="W248" i="9"/>
  <c r="W249" i="9"/>
  <c r="T248" i="9"/>
  <c r="S248" i="9"/>
  <c r="S249" i="9"/>
  <c r="R248" i="9"/>
  <c r="R249" i="9"/>
  <c r="Q248" i="9"/>
  <c r="P248" i="9"/>
  <c r="O248" i="9"/>
  <c r="N248" i="9"/>
  <c r="M248" i="9"/>
  <c r="L248" i="9"/>
  <c r="K248" i="9"/>
  <c r="J248" i="9"/>
  <c r="I248" i="9"/>
  <c r="H248" i="9"/>
  <c r="G248" i="9"/>
  <c r="F248" i="9"/>
  <c r="F249" i="9"/>
  <c r="E248" i="9"/>
  <c r="E249" i="9"/>
  <c r="D248" i="9"/>
  <c r="D249" i="9"/>
  <c r="Y232" i="9"/>
  <c r="X232" i="9"/>
  <c r="W232" i="9"/>
  <c r="B18" i="25"/>
  <c r="T232" i="9"/>
  <c r="S232" i="9"/>
  <c r="R232" i="9"/>
  <c r="Q232" i="9"/>
  <c r="P232" i="9"/>
  <c r="O232" i="9"/>
  <c r="O249" i="9"/>
  <c r="N232" i="9"/>
  <c r="N249" i="9"/>
  <c r="M232" i="9"/>
  <c r="M249" i="9"/>
  <c r="L232" i="9"/>
  <c r="L249" i="9"/>
  <c r="K232" i="9"/>
  <c r="K249" i="9"/>
  <c r="J232" i="9"/>
  <c r="I232" i="9"/>
  <c r="I249" i="9"/>
  <c r="H232" i="9"/>
  <c r="G232" i="9"/>
  <c r="F232" i="9"/>
  <c r="E232" i="9"/>
  <c r="D232" i="9"/>
  <c r="D11" i="9"/>
  <c r="I22" i="9"/>
  <c r="D22" i="9"/>
  <c r="I17" i="9"/>
  <c r="D17" i="9"/>
  <c r="E126" i="16"/>
  <c r="F126" i="16"/>
  <c r="E125" i="16"/>
  <c r="E6" i="16"/>
  <c r="F6" i="16"/>
  <c r="E7" i="16"/>
  <c r="E8" i="16"/>
  <c r="F8" i="16"/>
  <c r="E9" i="16"/>
  <c r="F9" i="16"/>
  <c r="E10" i="16"/>
  <c r="F10" i="16"/>
  <c r="E11" i="16"/>
  <c r="F11" i="16"/>
  <c r="E12" i="16"/>
  <c r="F12" i="16"/>
  <c r="E13" i="16"/>
  <c r="F13" i="16"/>
  <c r="E14" i="16"/>
  <c r="F14" i="16"/>
  <c r="E16" i="16"/>
  <c r="F16" i="16"/>
  <c r="E17" i="16"/>
  <c r="F17" i="16"/>
  <c r="E18" i="16"/>
  <c r="F18" i="16"/>
  <c r="E19" i="16"/>
  <c r="F19" i="16"/>
  <c r="E20" i="16"/>
  <c r="F20" i="16"/>
  <c r="E21" i="16"/>
  <c r="F21" i="16"/>
  <c r="E22" i="16"/>
  <c r="F22" i="16"/>
  <c r="E24" i="16"/>
  <c r="F24" i="16"/>
  <c r="E26" i="16"/>
  <c r="F26" i="16"/>
  <c r="E27" i="16"/>
  <c r="F27" i="16"/>
  <c r="E28" i="16"/>
  <c r="F28" i="16"/>
  <c r="E29" i="16"/>
  <c r="F29" i="16"/>
  <c r="E30" i="16"/>
  <c r="F30" i="16"/>
  <c r="E31" i="16"/>
  <c r="F31" i="16"/>
  <c r="E32" i="16"/>
  <c r="F32" i="16"/>
  <c r="E33" i="16"/>
  <c r="F33" i="16"/>
  <c r="E37" i="16"/>
  <c r="F37" i="16"/>
  <c r="E40" i="16"/>
  <c r="F40" i="16"/>
  <c r="E41" i="16"/>
  <c r="F41" i="16"/>
  <c r="E42" i="16"/>
  <c r="F42" i="16"/>
  <c r="E43" i="16"/>
  <c r="F43" i="16"/>
  <c r="E44" i="16"/>
  <c r="F44" i="16"/>
  <c r="E45" i="16"/>
  <c r="F45" i="16"/>
  <c r="G156" i="16"/>
  <c r="H156" i="16"/>
  <c r="G157" i="16"/>
  <c r="E141" i="16"/>
  <c r="E142" i="16"/>
  <c r="E143" i="16"/>
  <c r="G143" i="16"/>
  <c r="H143" i="16"/>
  <c r="E144" i="16"/>
  <c r="G144" i="16"/>
  <c r="H144" i="16"/>
  <c r="E145" i="16"/>
  <c r="G145" i="16"/>
  <c r="H145" i="16"/>
  <c r="E146" i="16"/>
  <c r="G146" i="16"/>
  <c r="H146" i="16"/>
  <c r="E147" i="16"/>
  <c r="G147" i="16"/>
  <c r="H147" i="16"/>
  <c r="E148" i="16"/>
  <c r="G148" i="16"/>
  <c r="H148" i="16"/>
  <c r="E149" i="16"/>
  <c r="G149" i="16"/>
  <c r="H149" i="16"/>
  <c r="E151" i="16"/>
  <c r="G151" i="16"/>
  <c r="H151" i="16"/>
  <c r="E152" i="16"/>
  <c r="G152" i="16"/>
  <c r="H152" i="16"/>
  <c r="B7" i="25"/>
  <c r="F67" i="14"/>
  <c r="E67" i="14"/>
  <c r="D15" i="16"/>
  <c r="D34" i="16"/>
  <c r="I34" i="16"/>
  <c r="I15" i="16"/>
  <c r="I25" i="16"/>
  <c r="B6" i="25"/>
  <c r="H31" i="8"/>
  <c r="G26" i="8"/>
  <c r="E153" i="16"/>
  <c r="D60" i="14"/>
  <c r="H14" i="8"/>
  <c r="E87" i="2"/>
  <c r="E86" i="2"/>
  <c r="E85" i="2"/>
  <c r="S22" i="4"/>
  <c r="S24" i="4"/>
  <c r="R22" i="4"/>
  <c r="R24" i="4"/>
  <c r="C55" i="2"/>
  <c r="D58" i="2"/>
  <c r="Q22" i="4"/>
  <c r="O22" i="4"/>
  <c r="O24" i="4"/>
  <c r="N22" i="4"/>
  <c r="N24" i="4"/>
  <c r="M22" i="4"/>
  <c r="M24" i="4"/>
  <c r="L22" i="4"/>
  <c r="L24" i="4"/>
  <c r="K22" i="4"/>
  <c r="K24" i="4"/>
  <c r="J22" i="4"/>
  <c r="J24" i="4"/>
  <c r="I22" i="4"/>
  <c r="I24" i="4"/>
  <c r="H22" i="4"/>
  <c r="H24" i="4"/>
  <c r="G22" i="4"/>
  <c r="G24" i="4"/>
  <c r="F22" i="4"/>
  <c r="F24" i="4"/>
  <c r="E22" i="4"/>
  <c r="E24" i="4"/>
  <c r="D22" i="4"/>
  <c r="D24" i="4"/>
  <c r="S48" i="4"/>
  <c r="S50" i="4"/>
  <c r="R48" i="4"/>
  <c r="R50" i="4"/>
  <c r="C56" i="2"/>
  <c r="Q48" i="4"/>
  <c r="Q50" i="4"/>
  <c r="E48" i="4"/>
  <c r="E50" i="4"/>
  <c r="F48" i="4"/>
  <c r="F50" i="4"/>
  <c r="G48" i="4"/>
  <c r="G50" i="4"/>
  <c r="H48" i="4"/>
  <c r="H50" i="4"/>
  <c r="I48" i="4"/>
  <c r="I50" i="4"/>
  <c r="J48" i="4"/>
  <c r="J50" i="4"/>
  <c r="K48" i="4"/>
  <c r="K50" i="4"/>
  <c r="L48" i="4"/>
  <c r="L50" i="4"/>
  <c r="M48" i="4"/>
  <c r="M50" i="4"/>
  <c r="N48" i="4"/>
  <c r="N50" i="4"/>
  <c r="O48" i="4"/>
  <c r="O50" i="4"/>
  <c r="D48" i="4"/>
  <c r="D50" i="4"/>
  <c r="X87" i="4"/>
  <c r="X89" i="4"/>
  <c r="W87" i="4"/>
  <c r="W89" i="4"/>
  <c r="C60" i="2"/>
  <c r="D63" i="2"/>
  <c r="V87" i="4"/>
  <c r="T87" i="4"/>
  <c r="T89" i="4"/>
  <c r="S87" i="4"/>
  <c r="S89" i="4"/>
  <c r="R87" i="4"/>
  <c r="R89" i="4"/>
  <c r="Q87" i="4"/>
  <c r="Q89" i="4"/>
  <c r="P87" i="4"/>
  <c r="P89" i="4"/>
  <c r="O87" i="4"/>
  <c r="O89" i="4"/>
  <c r="N87" i="4"/>
  <c r="N89" i="4"/>
  <c r="M87" i="4"/>
  <c r="M89" i="4"/>
  <c r="L87" i="4"/>
  <c r="L89" i="4"/>
  <c r="K87" i="4"/>
  <c r="K89" i="4"/>
  <c r="J87" i="4"/>
  <c r="J89" i="4"/>
  <c r="I87" i="4"/>
  <c r="I89" i="4"/>
  <c r="H87" i="4"/>
  <c r="H89" i="4"/>
  <c r="G87" i="4"/>
  <c r="G89" i="4"/>
  <c r="F87" i="4"/>
  <c r="F89" i="4"/>
  <c r="E87" i="4"/>
  <c r="E89" i="4"/>
  <c r="D87" i="4"/>
  <c r="D89" i="4"/>
  <c r="X114" i="4"/>
  <c r="X116" i="4"/>
  <c r="W114" i="4"/>
  <c r="W116" i="4"/>
  <c r="C61" i="2"/>
  <c r="V114" i="4"/>
  <c r="V116" i="4"/>
  <c r="T114" i="4"/>
  <c r="T116" i="4"/>
  <c r="S114" i="4"/>
  <c r="S116" i="4"/>
  <c r="R114" i="4"/>
  <c r="R116" i="4"/>
  <c r="Q114" i="4"/>
  <c r="Q116" i="4"/>
  <c r="P114" i="4"/>
  <c r="P116" i="4"/>
  <c r="O114" i="4"/>
  <c r="O116" i="4"/>
  <c r="N114" i="4"/>
  <c r="N116" i="4"/>
  <c r="M114" i="4"/>
  <c r="M116" i="4"/>
  <c r="L114" i="4"/>
  <c r="L116" i="4"/>
  <c r="K114" i="4"/>
  <c r="K116" i="4"/>
  <c r="J114" i="4"/>
  <c r="J116" i="4"/>
  <c r="I114" i="4"/>
  <c r="I116" i="4"/>
  <c r="H114" i="4"/>
  <c r="H116" i="4"/>
  <c r="G114" i="4"/>
  <c r="G116" i="4"/>
  <c r="F114" i="4"/>
  <c r="F116" i="4"/>
  <c r="E114" i="4"/>
  <c r="E116" i="4"/>
  <c r="D114" i="4"/>
  <c r="D116" i="4"/>
  <c r="X166" i="4"/>
  <c r="X168" i="4"/>
  <c r="W166" i="4"/>
  <c r="W168" i="4"/>
  <c r="C62" i="2"/>
  <c r="V168" i="4"/>
  <c r="E166" i="4"/>
  <c r="E168" i="4"/>
  <c r="F166" i="4"/>
  <c r="F168" i="4"/>
  <c r="G166" i="4"/>
  <c r="G168" i="4"/>
  <c r="H166" i="4"/>
  <c r="H168" i="4"/>
  <c r="I166" i="4"/>
  <c r="I168" i="4"/>
  <c r="J166" i="4"/>
  <c r="J168" i="4"/>
  <c r="K166" i="4"/>
  <c r="K168" i="4"/>
  <c r="L166" i="4"/>
  <c r="L168" i="4"/>
  <c r="M166" i="4"/>
  <c r="M168" i="4"/>
  <c r="N166" i="4"/>
  <c r="N168" i="4"/>
  <c r="O166" i="4"/>
  <c r="O168" i="4"/>
  <c r="P166" i="4"/>
  <c r="P168" i="4"/>
  <c r="Q166" i="4"/>
  <c r="Q168" i="4"/>
  <c r="R166" i="4"/>
  <c r="R168" i="4"/>
  <c r="S166" i="4"/>
  <c r="S168" i="4"/>
  <c r="T166" i="4"/>
  <c r="T168" i="4"/>
  <c r="D166" i="4"/>
  <c r="D168" i="4"/>
  <c r="F54" i="14"/>
  <c r="B11" i="25"/>
  <c r="C14" i="8"/>
  <c r="K80" i="2"/>
  <c r="E54" i="14"/>
  <c r="E53" i="14"/>
  <c r="B6" i="19"/>
  <c r="C57" i="2"/>
  <c r="D14" i="8"/>
  <c r="E14" i="8"/>
  <c r="F14" i="8"/>
  <c r="G42" i="8"/>
  <c r="G41" i="8"/>
  <c r="G40" i="8"/>
  <c r="F10" i="2"/>
  <c r="G30" i="8"/>
  <c r="G29" i="8"/>
  <c r="G28" i="8"/>
  <c r="G27" i="8"/>
  <c r="J14" i="8"/>
  <c r="F31" i="8"/>
  <c r="E31" i="8"/>
  <c r="D31" i="8"/>
  <c r="C31" i="8"/>
  <c r="G9" i="8"/>
  <c r="G10" i="8"/>
  <c r="G11" i="8"/>
  <c r="G12" i="8"/>
  <c r="G13" i="8"/>
  <c r="I14" i="8"/>
  <c r="J31" i="8"/>
  <c r="I31" i="8"/>
  <c r="C50" i="2"/>
  <c r="Q24" i="4"/>
  <c r="Q26" i="4"/>
  <c r="V89" i="4"/>
  <c r="V92" i="4"/>
  <c r="G31" i="8"/>
  <c r="G14" i="8"/>
  <c r="V171" i="4"/>
  <c r="V170" i="4"/>
  <c r="V119" i="4"/>
  <c r="V118" i="4"/>
  <c r="V91" i="4"/>
  <c r="Q52" i="4"/>
  <c r="Q53" i="4"/>
  <c r="Q27" i="4"/>
  <c r="F52" i="14"/>
  <c r="E55" i="14"/>
  <c r="B8" i="25"/>
  <c r="F53" i="14"/>
  <c r="B9" i="25"/>
  <c r="F35" i="14"/>
  <c r="B10" i="25"/>
  <c r="F55" i="14"/>
  <c r="B12" i="25"/>
  <c r="F48" i="14"/>
  <c r="D62" i="14"/>
  <c r="D61" i="14"/>
  <c r="F125" i="16"/>
  <c r="B23" i="25"/>
  <c r="G141" i="16"/>
  <c r="H141" i="16"/>
  <c r="E161" i="16"/>
  <c r="P249" i="9"/>
  <c r="D307" i="9"/>
  <c r="F365" i="9"/>
  <c r="H249" i="9"/>
  <c r="T249" i="9"/>
  <c r="L307" i="9"/>
  <c r="E11" i="9"/>
  <c r="H365" i="9"/>
  <c r="G249" i="9"/>
  <c r="J365" i="9"/>
  <c r="R365" i="9"/>
  <c r="E365" i="9"/>
  <c r="S365" i="9"/>
  <c r="R307" i="9"/>
  <c r="J249" i="9"/>
  <c r="Y249" i="9"/>
  <c r="Q249" i="9"/>
  <c r="K307" i="9"/>
  <c r="E307" i="9"/>
  <c r="S307" i="9"/>
  <c r="W309" i="9"/>
  <c r="F48" i="9"/>
  <c r="D47" i="2"/>
  <c r="F11" i="9"/>
  <c r="W251" i="9"/>
  <c r="E22" i="9"/>
  <c r="T365" i="9"/>
  <c r="L365" i="9"/>
  <c r="W365" i="9"/>
  <c r="M365" i="9"/>
  <c r="O307" i="9"/>
  <c r="N365" i="9"/>
  <c r="P307" i="9"/>
  <c r="I365" i="9"/>
  <c r="E17" i="9"/>
  <c r="X249" i="9"/>
  <c r="C49" i="2"/>
  <c r="D53" i="2"/>
  <c r="J307" i="9"/>
  <c r="F17" i="9"/>
  <c r="F29" i="9"/>
  <c r="D44" i="2"/>
  <c r="E48" i="9"/>
  <c r="F19" i="9"/>
  <c r="F22" i="9"/>
  <c r="D43" i="2"/>
  <c r="B25" i="25"/>
  <c r="E25" i="16"/>
  <c r="E15" i="16"/>
  <c r="H157" i="16"/>
  <c r="F25" i="16"/>
  <c r="B22" i="25"/>
  <c r="F7" i="16"/>
  <c r="F15" i="16"/>
  <c r="E127" i="16"/>
  <c r="F127" i="16"/>
  <c r="F34" i="16"/>
  <c r="F46" i="16"/>
  <c r="F134" i="16"/>
  <c r="G142" i="16"/>
  <c r="H142" i="16"/>
  <c r="E46" i="16"/>
  <c r="E34" i="16"/>
  <c r="B16" i="25"/>
  <c r="B28" i="25"/>
  <c r="E134" i="16"/>
  <c r="B14" i="25"/>
  <c r="W367" i="9"/>
  <c r="D41" i="2"/>
  <c r="E69" i="2"/>
  <c r="E71" i="2"/>
  <c r="F76" i="2"/>
  <c r="B24" i="25"/>
  <c r="B13" i="25"/>
  <c r="H161" i="16"/>
  <c r="E29" i="2"/>
  <c r="K134" i="16"/>
  <c r="K161" i="16"/>
  <c r="D9" i="24"/>
  <c r="D10" i="24"/>
  <c r="G161" i="16"/>
  <c r="E84" i="2"/>
  <c r="E89" i="2"/>
  <c r="E9" i="24"/>
  <c r="E32" i="2"/>
  <c r="D29" i="2"/>
  <c r="D32" i="2"/>
  <c r="D84" i="2"/>
  <c r="D89" i="2"/>
  <c r="D59" i="14"/>
  <c r="E62" i="14"/>
  <c r="E61" i="14"/>
  <c r="E60" i="14"/>
  <c r="F69" i="14"/>
  <c r="F68" i="14"/>
  <c r="B2" i="25"/>
  <c r="D69" i="14"/>
  <c r="B3" i="25"/>
  <c r="D68" i="14"/>
  <c r="E68" i="14"/>
  <c r="B4" i="25"/>
  <c r="E69" i="14"/>
  <c r="G69" i="14"/>
  <c r="E63" i="14"/>
  <c r="B5"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Neil Humphries</author>
  </authors>
  <commentList>
    <comment ref="D2" authorId="0" shapeId="0" xr:uid="{00000000-0006-0000-0B00-000001000000}">
      <text>
        <r>
          <rPr>
            <sz val="9"/>
            <color indexed="81"/>
            <rFont val="Tahoma"/>
            <family val="2"/>
          </rPr>
          <t>Dairy Farming (A016)</t>
        </r>
      </text>
    </comment>
    <comment ref="D3" authorId="0" shapeId="0" xr:uid="{00000000-0006-0000-0B00-000002000000}">
      <text>
        <r>
          <rPr>
            <sz val="9"/>
            <color indexed="81"/>
            <rFont val="Tahoma"/>
            <family val="2"/>
          </rPr>
          <t xml:space="preserve">Sheep, Beef Cattle and Grain Farming (A014)
</t>
        </r>
      </text>
    </comment>
    <comment ref="D4" authorId="0" shapeId="0" xr:uid="{00000000-0006-0000-0B00-000003000000}">
      <text>
        <r>
          <rPr>
            <sz val="9"/>
            <color indexed="81"/>
            <rFont val="Tahoma"/>
            <family val="2"/>
          </rPr>
          <t>Horticulture and Fruit Growing (A011 - A013)</t>
        </r>
      </text>
    </comment>
    <comment ref="D5" authorId="0" shapeId="0" xr:uid="{00000000-0006-0000-0B00-000004000000}">
      <text>
        <r>
          <rPr>
            <sz val="9"/>
            <color indexed="81"/>
            <rFont val="Tahoma"/>
            <family val="2"/>
          </rPr>
          <t>Other Crop Growing (A015), Poultry Farming (A017), Deer Farming (A018), and Other Livestock Farming (A019).</t>
        </r>
      </text>
    </comment>
  </commentList>
</comments>
</file>

<file path=xl/sharedStrings.xml><?xml version="1.0" encoding="utf-8"?>
<sst xmlns="http://schemas.openxmlformats.org/spreadsheetml/2006/main" count="2244" uniqueCount="1315">
  <si>
    <t xml:space="preserve">  </t>
  </si>
  <si>
    <t>CAPITAL PRUDENTIAL SURVEY</t>
  </si>
  <si>
    <t>Bank name</t>
  </si>
  <si>
    <t>Address</t>
  </si>
  <si>
    <t>Reporting date</t>
  </si>
  <si>
    <t>Please submit the completed survey no later than 25 working days after the end of the quarter being reported on.</t>
  </si>
  <si>
    <t xml:space="preserve">Purpose of Collection </t>
  </si>
  <si>
    <t>The capital prudential survey collects quarterly financial information on capital data and composition of New Zealand registered banks (locally incorporated). The aim is to:
• Assist the Reserve Bank to monitor the impact of changes in risk weighted assets on locally incorporated banks capital ratios;
• Monitor the composition of these banks’ capital holdings
• Support prudential monitoring of the banking sector.</t>
  </si>
  <si>
    <t>Collection Authority</t>
  </si>
  <si>
    <t>This information is collected under section 93 of the Banking (Prudential Supervision) Act 1989. This survey was designed in consultation with the banking industry.</t>
  </si>
  <si>
    <t>Confidentiality</t>
  </si>
  <si>
    <t>In accordance with section 105 of the Banking (Prudential Supervision) Act 1989, all information collected will be treated in strict confidence, subject to the Reserve Bank’s legal obligations and may only be disclosed outside the Reserve Bank in the circumstances listed in that section. Please note, some information collected is or may be included in the Bank Financial Strength Dashboard (the Dashboard) published by the Reserve Bank of New Zealand. The Reserve Bank has the authority to include selected information in the Dashboard under section 105(2)(d) of the Banking (Prudential Supervision) Act 1989 (i.e. disclosure of this information via the Dashboard is considered necessary by the Reserve Bank in order to fulfil its statutory purposes). Any such disclosure will be communicated to banks in advance. The Financial Strength Dashboard series are shown in the ‘Dashboard summary’ tab.</t>
  </si>
  <si>
    <t>Reserve Bank Contacts</t>
  </si>
  <si>
    <t xml:space="preserve">For help and information please use contact details below:  </t>
  </si>
  <si>
    <t xml:space="preserve">☎ </t>
  </si>
  <si>
    <t>Phone:</t>
  </si>
  <si>
    <t>+64 4 471 3791</t>
  </si>
  <si>
    <t>📧</t>
  </si>
  <si>
    <t>Email:</t>
  </si>
  <si>
    <t>statsunit@rbnz.govt.nz</t>
  </si>
  <si>
    <t>Procedures and definitions</t>
  </si>
  <si>
    <t>Please do not load zeros to cells where there are no values, leave the cells blank.  Only load a zero if the cell contains a value but it is really small e.g. 0.0004</t>
  </si>
  <si>
    <t xml:space="preserve">Additional information is available on the Reserve Bank website. </t>
  </si>
  <si>
    <t>Click here</t>
  </si>
  <si>
    <t>CPS v1.9</t>
  </si>
  <si>
    <t>COMMENTS &amp; SIGN-OFF</t>
  </si>
  <si>
    <t>Contacts</t>
  </si>
  <si>
    <t>Please provide the names and details of contacts as specified below:</t>
  </si>
  <si>
    <t>Primary contact</t>
  </si>
  <si>
    <t>Secondary contact</t>
  </si>
  <si>
    <t>Name:</t>
  </si>
  <si>
    <t>☎</t>
  </si>
  <si>
    <t>Nominated Senior Executive</t>
  </si>
  <si>
    <t>Comments</t>
  </si>
  <si>
    <r>
      <t xml:space="preserve">Please provide details below concerning any </t>
    </r>
    <r>
      <rPr>
        <b/>
        <sz val="11"/>
        <color indexed="8"/>
        <rFont val="Segoe UI"/>
        <family val="2"/>
        <scheme val="minor"/>
      </rPr>
      <t>significant variances</t>
    </r>
    <r>
      <rPr>
        <sz val="11"/>
        <color indexed="8"/>
        <rFont val="Segoe UI"/>
        <family val="2"/>
        <scheme val="minor"/>
      </rPr>
      <t xml:space="preserve"> in the data provided (such as one-off business factors):</t>
    </r>
  </si>
  <si>
    <r>
      <t xml:space="preserve">Please provide details below concerning any </t>
    </r>
    <r>
      <rPr>
        <b/>
        <sz val="11"/>
        <color indexed="8"/>
        <rFont val="Segoe UI"/>
        <family val="2"/>
        <scheme val="minor"/>
      </rPr>
      <t xml:space="preserve">revisions </t>
    </r>
    <r>
      <rPr>
        <sz val="11"/>
        <color indexed="8"/>
        <rFont val="Segoe UI"/>
        <family val="2"/>
        <scheme val="minor"/>
      </rPr>
      <t>made to data previously provided:</t>
    </r>
  </si>
  <si>
    <r>
      <t xml:space="preserve">Please provide details below concerning any </t>
    </r>
    <r>
      <rPr>
        <b/>
        <sz val="11"/>
        <color indexed="8"/>
        <rFont val="Segoe UI"/>
        <family val="2"/>
        <scheme val="minor"/>
      </rPr>
      <t xml:space="preserve">changes in practice </t>
    </r>
    <r>
      <rPr>
        <sz val="11"/>
        <color indexed="8"/>
        <rFont val="Segoe UI"/>
        <family val="2"/>
        <scheme val="minor"/>
      </rPr>
      <t>(such as change to IFRS):</t>
    </r>
  </si>
  <si>
    <t>Change of business details</t>
  </si>
  <si>
    <r>
      <t xml:space="preserve">If the </t>
    </r>
    <r>
      <rPr>
        <b/>
        <sz val="11"/>
        <color indexed="8"/>
        <rFont val="Segoe UI"/>
        <family val="2"/>
        <scheme val="minor"/>
      </rPr>
      <t>legal name</t>
    </r>
    <r>
      <rPr>
        <sz val="11"/>
        <color indexed="8"/>
        <rFont val="Segoe UI"/>
        <family val="2"/>
        <scheme val="minor"/>
      </rPr>
      <t xml:space="preserve"> of this business has changed during the month please provide details of the new name below:</t>
    </r>
  </si>
  <si>
    <r>
      <t xml:space="preserve">If the </t>
    </r>
    <r>
      <rPr>
        <b/>
        <sz val="11"/>
        <color indexed="8"/>
        <rFont val="Segoe UI"/>
        <family val="2"/>
        <scheme val="minor"/>
      </rPr>
      <t>address</t>
    </r>
    <r>
      <rPr>
        <sz val="11"/>
        <color indexed="8"/>
        <rFont val="Segoe UI"/>
        <family val="2"/>
        <scheme val="minor"/>
      </rPr>
      <t xml:space="preserve"> of this business has changed during the month please provide details of the new address below:</t>
    </r>
  </si>
  <si>
    <t>Time taken</t>
  </si>
  <si>
    <t xml:space="preserve">Please record how long it took you (and any other employees) to read the instructions, collect the information and answer this questionnaire. </t>
  </si>
  <si>
    <t>hours</t>
  </si>
  <si>
    <t>minutes</t>
  </si>
  <si>
    <t>Sign-off</t>
  </si>
  <si>
    <t>I confirm that I have completed this return and commented as appropriate</t>
  </si>
  <si>
    <t>Date:</t>
  </si>
  <si>
    <t>Submitting the form</t>
  </si>
  <si>
    <t>If your organisation has access to BOX services, please upload using this secure facility. Otherwise, please provide the completed survey as a password protected encrypted file and email to statsunit@rbnz.govt.nz. Please also text the password for the encrypted file to 021 190 4926.</t>
  </si>
  <si>
    <t>CAPITAL ADEQUACY DATA THAT APPEARS ON THE DASHBOARD - (indicative)</t>
  </si>
  <si>
    <t>Total capital ratio (%)</t>
  </si>
  <si>
    <t>CET1 capital ratio (%)</t>
  </si>
  <si>
    <t>Tier 1 capital ratio (%)</t>
  </si>
  <si>
    <t xml:space="preserve">Prudential Capital Buffer ratio (%) </t>
  </si>
  <si>
    <t>Common Equity Tier 1 (CET1) capital</t>
  </si>
  <si>
    <t>CET1 deductions</t>
  </si>
  <si>
    <t>Net CET1</t>
  </si>
  <si>
    <t>Total additional Tier 1 capital</t>
  </si>
  <si>
    <t>Total Tier 1 capital</t>
  </si>
  <si>
    <t>Tier 2 capital</t>
  </si>
  <si>
    <t>Total capital</t>
  </si>
  <si>
    <t>RWAs - Sovereign / quasi-sovereign</t>
  </si>
  <si>
    <t>RWAs - Public Sector Entities (PSEs)</t>
  </si>
  <si>
    <t>RWAs - NZ Super Fund</t>
  </si>
  <si>
    <t>RWAs - Banks</t>
  </si>
  <si>
    <t>RWAs - Corporate (excluding Agriculture)</t>
  </si>
  <si>
    <t>RWAs - Agriculture</t>
  </si>
  <si>
    <t>RWAs - Residential mortgages</t>
  </si>
  <si>
    <t>RWAs - Community Housing Providers</t>
  </si>
  <si>
    <t>RWAs - Problem loans</t>
  </si>
  <si>
    <t>RWAs - Equity holdings</t>
  </si>
  <si>
    <t>RWAs - All other assets (on-balance sheet)</t>
  </si>
  <si>
    <t>RWAs - Commitments and contingents etc.</t>
  </si>
  <si>
    <t>RWAs - Counterparty credit risk on market-related contracts</t>
  </si>
  <si>
    <t>RWAs - Credit risk supervisory adjustment</t>
  </si>
  <si>
    <t>RWA - Output floor balancing item</t>
  </si>
  <si>
    <t xml:space="preserve">RWAs - subtotal for Credit Risk </t>
  </si>
  <si>
    <t>RWA equivalent - Market risk</t>
  </si>
  <si>
    <t>RWA equivalent - Operational risk</t>
  </si>
  <si>
    <t>Total Risk Weighted Assets (RWAs)</t>
  </si>
  <si>
    <t>COMPOSITION OF CAPITAL</t>
  </si>
  <si>
    <t>Numerator (detailed)</t>
  </si>
  <si>
    <t>Component</t>
  </si>
  <si>
    <t>BPR110</t>
  </si>
  <si>
    <t>Amount
($m)</t>
  </si>
  <si>
    <t>Amount 
($m)</t>
  </si>
  <si>
    <t>Memo item</t>
  </si>
  <si>
    <t>A1.0</t>
  </si>
  <si>
    <t>Common Equity Tier 1 (“CET1”) capital</t>
  </si>
  <si>
    <t>A1.1</t>
  </si>
  <si>
    <t>Paid-up ordinary shares issues by the registered bank plus related share premium</t>
  </si>
  <si>
    <t>B1.2</t>
  </si>
  <si>
    <t>A1.2</t>
  </si>
  <si>
    <t>Retained earnings (net of appropriations)</t>
  </si>
  <si>
    <t>A1.3</t>
  </si>
  <si>
    <t>Accumulated other comprehensive income and other disclosed reserves</t>
  </si>
  <si>
    <t>A1.4</t>
  </si>
  <si>
    <t>Interests arising from ordinary shares issued by fully consolidated subsidiaries</t>
  </si>
  <si>
    <t>A1.5</t>
  </si>
  <si>
    <t>Paid up mutual capital instruments issued by the registered bank</t>
  </si>
  <si>
    <t>Less deductions from CET1 capital due to:</t>
  </si>
  <si>
    <t>A1.20</t>
  </si>
  <si>
    <t>Goodwill and other intangible assets</t>
  </si>
  <si>
    <t>B1.3</t>
  </si>
  <si>
    <t>A1.21</t>
  </si>
  <si>
    <t>Deferred tax assets</t>
  </si>
  <si>
    <t>B1.4</t>
  </si>
  <si>
    <t>A1.22</t>
  </si>
  <si>
    <t>Cash flow hedge reserves</t>
  </si>
  <si>
    <t>B1.8</t>
  </si>
  <si>
    <t>A1.23</t>
  </si>
  <si>
    <t>Credit enhancements</t>
  </si>
  <si>
    <t>B1.5</t>
  </si>
  <si>
    <t>A1.24</t>
  </si>
  <si>
    <t>Funding affiliated insurance group members and associated funds management and securitisation vehicles</t>
  </si>
  <si>
    <t>A1.25</t>
  </si>
  <si>
    <t>Advances of a capital nature provided to connected persons</t>
  </si>
  <si>
    <t>B1.6</t>
  </si>
  <si>
    <t>A1.26</t>
  </si>
  <si>
    <t>Fair value gains and losses</t>
  </si>
  <si>
    <t>B1.7, B1.11</t>
  </si>
  <si>
    <t>A1.27</t>
  </si>
  <si>
    <t>Defined benefit superannuation fund assets</t>
  </si>
  <si>
    <t>B1.9(1),(2)</t>
  </si>
  <si>
    <t>A1.28</t>
  </si>
  <si>
    <t>Holdings of the registered bank's own shares</t>
  </si>
  <si>
    <t>B1.10</t>
  </si>
  <si>
    <t>A1.29</t>
  </si>
  <si>
    <t>Adjustments under the corresponding deductions approach</t>
  </si>
  <si>
    <t>B1.2(1)</t>
  </si>
  <si>
    <t>A1.30</t>
  </si>
  <si>
    <t>Deductions required as a result of the total expected loss being higher than total eligible allowances for impairment</t>
  </si>
  <si>
    <t>B1.13</t>
  </si>
  <si>
    <t>A1.31</t>
  </si>
  <si>
    <t>The amount by which the loan value of a reverse residential mortgage loan exceeds the value of the security for the loan that is residential property</t>
  </si>
  <si>
    <t>B1.12</t>
  </si>
  <si>
    <t>A1.90</t>
  </si>
  <si>
    <t>Total CET1 Capital</t>
  </si>
  <si>
    <t>A2.0</t>
  </si>
  <si>
    <t>Additional Tier 1 (“AT1”) capital</t>
  </si>
  <si>
    <t>A2.1</t>
  </si>
  <si>
    <t>AT1 instruments issued by the registered bank under the framework in BPR110, which must be treated as equity for accounting purposes, and related share premium</t>
  </si>
  <si>
    <t>B2.2</t>
  </si>
  <si>
    <t>A2.2</t>
  </si>
  <si>
    <t>All transitional AT1 instruments issued by the registered bank or fully consolidated subsidiaries under the previous framework (BS2A and BS2B) and treated as equity or debt for accounting purposes and related share premium</t>
  </si>
  <si>
    <t>B2.2(2)(d) and A2.3, A2.4</t>
  </si>
  <si>
    <t>A2.3</t>
  </si>
  <si>
    <t>Interests arising from AT1 instruments issued by fully consolidated subsidiaries under the framework in BPR110</t>
  </si>
  <si>
    <t>A2.20</t>
  </si>
  <si>
    <t>Less deductions from AT1 capital due to:</t>
  </si>
  <si>
    <t>A2.21</t>
  </si>
  <si>
    <t>B2.2(1)</t>
  </si>
  <si>
    <t>A2.90</t>
  </si>
  <si>
    <t>Total AT1 Capital</t>
  </si>
  <si>
    <t>A3.0</t>
  </si>
  <si>
    <t>Total Tier 1 Capital</t>
  </si>
  <si>
    <t>A4.0</t>
  </si>
  <si>
    <t>A4.1</t>
  </si>
  <si>
    <t>Tier 2 instruments  issued by the registered bank under the framework in BPR110, treated as equity for accounting purposes and related share premium</t>
  </si>
  <si>
    <t>B3.2(1),(2),(3),(4)</t>
  </si>
  <si>
    <t>A4.2</t>
  </si>
  <si>
    <t>Tier 2 instruments  issued by the registered bank under the framework in BPR110, treated as debt for accounting purposes and related share premium</t>
  </si>
  <si>
    <t>A4.25</t>
  </si>
  <si>
    <t>All transitional Tier 2 instruments issued by the registered bank or fully consolidated subsidiaries under the previous framework (BS2A and BS2B) and treated as equity or debt for accounting purposes and related share premium</t>
  </si>
  <si>
    <t>A2.3 and A2.4, B2.2(2)(d)</t>
  </si>
  <si>
    <t>A4.3</t>
  </si>
  <si>
    <t>Interests arising from Tier 2 instruments issued by fully consolidated subsidiaries under the framework in BPR110</t>
  </si>
  <si>
    <t>B3.2(1),(2),(4)</t>
  </si>
  <si>
    <t>A4.4</t>
  </si>
  <si>
    <t>Revaluation reserves</t>
  </si>
  <si>
    <t>A4.5</t>
  </si>
  <si>
    <t>Eligible impairment allowance in excess of expected loss</t>
  </si>
  <si>
    <t>B3.2(3)</t>
  </si>
  <si>
    <t>A5.0</t>
  </si>
  <si>
    <t>Less deductions from Tier 2 capital due to:</t>
  </si>
  <si>
    <t>A5.1</t>
  </si>
  <si>
    <t>B3.2(1)</t>
  </si>
  <si>
    <t>A5.90</t>
  </si>
  <si>
    <t>Total Tier 2 capital</t>
  </si>
  <si>
    <t>A6.0</t>
  </si>
  <si>
    <t>Numerator (summary)</t>
  </si>
  <si>
    <t>Capital type</t>
  </si>
  <si>
    <t>Before deductions
($m)</t>
  </si>
  <si>
    <t>After deductions
($m)</t>
  </si>
  <si>
    <t>A7.0</t>
  </si>
  <si>
    <t>CET1 Capital</t>
  </si>
  <si>
    <t>A7.1</t>
  </si>
  <si>
    <t>Additional Tier 1 Capital</t>
  </si>
  <si>
    <t>A7.2</t>
  </si>
  <si>
    <t>Tier 2 Capital</t>
  </si>
  <si>
    <t>A7.3</t>
  </si>
  <si>
    <t>Total Capital</t>
  </si>
  <si>
    <t>Capital ratio calculations</t>
  </si>
  <si>
    <t>Ratio</t>
  </si>
  <si>
    <t>Total risk-weighted assets</t>
  </si>
  <si>
    <t>CET1</t>
  </si>
  <si>
    <t>Tier 1 capital</t>
  </si>
  <si>
    <t>Prudential Capital Buffer</t>
  </si>
  <si>
    <t>CET1 capital</t>
  </si>
  <si>
    <t>Prudential Capital Buffer ratio</t>
  </si>
  <si>
    <t>Minimum capital ratio requirement</t>
  </si>
  <si>
    <t>Minimum (additional) ratio required</t>
  </si>
  <si>
    <t xml:space="preserve">Actual (additional) ratio available </t>
  </si>
  <si>
    <t>Surplus CET1 capital</t>
  </si>
  <si>
    <t xml:space="preserve">Any surplus CET1 here, if it is not required to meet Tier 1 or Total Capital requirements, can be included in the buffer ratio.
</t>
  </si>
  <si>
    <t xml:space="preserve">Any deficit in Tier 1 capital here must be met using CET1 capital not required to meet the CET1 capital requirement. 
Surplus Tier 1 capital here can be used to meet the Total Capital requirement and will reduce the need to use CET1 capital for that purpose, so long as any AT1 used for such a purpose does not exceed the limits set on AT1 as part of Tier 1 and Total capital.
</t>
  </si>
  <si>
    <t>Any deficit in Total Capital here can be met using surplus non-CET1 Tier 1 capital if available, up to the limits set on AT1 and Tier 2 capital. 
If this is not sufficient then the deficit must be met using CET1 capital not required to meet the CET1 or T1 capital requirement.</t>
  </si>
  <si>
    <t xml:space="preserve">The buffer ratio is comprised of CET1 capital not required to meet the CET1 capital requirement, minus any deficit in Tier 1 or Total Capital that cannot meet with Additional Tier 1 or Tier 2 capital.
</t>
  </si>
  <si>
    <t>CAPITAL INSTRUMENTS &amp; REQUIREMENTS</t>
  </si>
  <si>
    <t>New &amp; Repaid Capital Instruments</t>
  </si>
  <si>
    <t>MEMO ITEMS</t>
  </si>
  <si>
    <t>New issuances and repayments in the quarter</t>
  </si>
  <si>
    <t>Face value</t>
  </si>
  <si>
    <t>Tax haircut</t>
  </si>
  <si>
    <t>Other non- qualifying amount</t>
  </si>
  <si>
    <t>Regulatory amount</t>
  </si>
  <si>
    <t>Issue date</t>
  </si>
  <si>
    <t>First call date</t>
  </si>
  <si>
    <t>Maturity date</t>
  </si>
  <si>
    <t>$m</t>
  </si>
  <si>
    <t>dd/mm/yyyy</t>
  </si>
  <si>
    <t>B1.0</t>
  </si>
  <si>
    <t>B1.1</t>
  </si>
  <si>
    <t>Ordinary shares raised during the quarter</t>
  </si>
  <si>
    <t>Ordinary shares repaid during the quarter</t>
  </si>
  <si>
    <t>Mutual capital instruments issued during the quarter</t>
  </si>
  <si>
    <t>Mutual capital instruments repaid during the quarter</t>
  </si>
  <si>
    <t>B2.0</t>
  </si>
  <si>
    <t>AT1</t>
  </si>
  <si>
    <t>B2.1</t>
  </si>
  <si>
    <t>Itemise new instruments issued in the quarter - hidden as no longer required after 2025 capital review</t>
  </si>
  <si>
    <t>Itemise instruments repaid in the quarter</t>
  </si>
  <si>
    <t>B3.0</t>
  </si>
  <si>
    <t>Tier 2</t>
  </si>
  <si>
    <t>B3.1</t>
  </si>
  <si>
    <t>Itemise new instruments issued in the quarter</t>
  </si>
  <si>
    <t>B3.2</t>
  </si>
  <si>
    <t>Standardised banks - total regulatory capital requirement</t>
  </si>
  <si>
    <t>Regulatory capital ($m)</t>
  </si>
  <si>
    <t>Total exposure after credit risk mitigation</t>
  </si>
  <si>
    <t>Risk weighted exposure or implied risk weighted exposure</t>
  </si>
  <si>
    <t>Total capital requirement</t>
  </si>
  <si>
    <t>B4.0</t>
  </si>
  <si>
    <t xml:space="preserve">Credit risk </t>
  </si>
  <si>
    <t>B4.1</t>
  </si>
  <si>
    <t>Operational risk</t>
  </si>
  <si>
    <t>B4.2</t>
  </si>
  <si>
    <t>Market Risk</t>
  </si>
  <si>
    <t>B4.3</t>
  </si>
  <si>
    <t>Total</t>
  </si>
  <si>
    <t>IRB banks - total regulatory capital requirement</t>
  </si>
  <si>
    <t>Asset classes as defined in BPR133</t>
  </si>
  <si>
    <t>B5.0</t>
  </si>
  <si>
    <t>Sovereign and central banks, multilateral development banks and other international organisations</t>
  </si>
  <si>
    <t>B5.1</t>
  </si>
  <si>
    <t>Public sector entities</t>
  </si>
  <si>
    <t>B5.2</t>
  </si>
  <si>
    <t>Banks</t>
  </si>
  <si>
    <t>B5.3</t>
  </si>
  <si>
    <t>Community Housing Providers</t>
  </si>
  <si>
    <t>B5.4</t>
  </si>
  <si>
    <t>NZ Super Fund</t>
  </si>
  <si>
    <t>B5.5</t>
  </si>
  <si>
    <t>Other 90 days past due and off-balance sheet for standardised requirement</t>
  </si>
  <si>
    <t>B5.6</t>
  </si>
  <si>
    <t>Farm lending exposures</t>
  </si>
  <si>
    <t>B5.7</t>
  </si>
  <si>
    <t>Specialised lending subject to the slotting approach</t>
  </si>
  <si>
    <t>B5.8</t>
  </si>
  <si>
    <t xml:space="preserve">Corporate exposures subject to firm size adjustment </t>
  </si>
  <si>
    <t>B5.9</t>
  </si>
  <si>
    <t>All other corporate exposures</t>
  </si>
  <si>
    <t>B5.10</t>
  </si>
  <si>
    <t>Total Corporate exposures</t>
  </si>
  <si>
    <t>B5.11</t>
  </si>
  <si>
    <t>Residential mortgages non property investment</t>
  </si>
  <si>
    <t>B5.12</t>
  </si>
  <si>
    <t>Residential mortgages  property investment</t>
  </si>
  <si>
    <t>B5.13</t>
  </si>
  <si>
    <t>Reverse Mortgage</t>
  </si>
  <si>
    <t>B5.14</t>
  </si>
  <si>
    <t>Total Residential mortgage</t>
  </si>
  <si>
    <t>B5.15</t>
  </si>
  <si>
    <t>Retail - credit cards</t>
  </si>
  <si>
    <t>B5.16</t>
  </si>
  <si>
    <t>Retail - farm lending</t>
  </si>
  <si>
    <t>B5.17</t>
  </si>
  <si>
    <t>Other retail residual</t>
  </si>
  <si>
    <t>B5.18</t>
  </si>
  <si>
    <t>Total Other Retail</t>
  </si>
  <si>
    <t>B5.19</t>
  </si>
  <si>
    <t xml:space="preserve">Equity exposures </t>
  </si>
  <si>
    <t>B5.20</t>
  </si>
  <si>
    <t>Exposures eligible for IRB treatment but calculated using the standardised approach</t>
  </si>
  <si>
    <t>B5.21</t>
  </si>
  <si>
    <t>All other exposures</t>
  </si>
  <si>
    <t>B5.22</t>
  </si>
  <si>
    <t>Credit valuation adjustment capital charge</t>
  </si>
  <si>
    <t>B5.23</t>
  </si>
  <si>
    <t>Total credit risk before output floor adjustment</t>
  </si>
  <si>
    <t>B5.24</t>
  </si>
  <si>
    <t>Output floor balancing item</t>
  </si>
  <si>
    <t>B5.25</t>
  </si>
  <si>
    <t>Total credit risk after output floor adjustment</t>
  </si>
  <si>
    <t>Memo item: Credit Valuation Adjustment capital charge by asset class</t>
  </si>
  <si>
    <t>B5.30</t>
  </si>
  <si>
    <t xml:space="preserve">Public sector entities </t>
  </si>
  <si>
    <t>B5.31</t>
  </si>
  <si>
    <t>B5.32</t>
  </si>
  <si>
    <t>Supervisory adjustment</t>
  </si>
  <si>
    <t>B5.33</t>
  </si>
  <si>
    <t>Total regulatory capital</t>
  </si>
  <si>
    <t>Farm lending</t>
  </si>
  <si>
    <t>B5.40</t>
  </si>
  <si>
    <t>Total expected loss</t>
  </si>
  <si>
    <t xml:space="preserve">Corporate exposures subject to the firm size adjustment </t>
  </si>
  <si>
    <t xml:space="preserve">All other corporate exposures </t>
  </si>
  <si>
    <t>RBNZ internal use only</t>
  </si>
  <si>
    <t>Summary of risk weighted assets and regulatory capital requirement</t>
  </si>
  <si>
    <t>Regulatory capital</t>
  </si>
  <si>
    <t>Credit risk</t>
  </si>
  <si>
    <t>Market risk</t>
  </si>
  <si>
    <t>STANDARDISED BANKS - CREDIT RISK</t>
  </si>
  <si>
    <t>C1.0</t>
  </si>
  <si>
    <t>On-balance sheet</t>
  </si>
  <si>
    <t>Risk Weight     (%)</t>
  </si>
  <si>
    <t>Exposure after credit risk mitigation       ($m)</t>
  </si>
  <si>
    <t>Risk Weighted Exposure          ($m)</t>
  </si>
  <si>
    <t>Minimum capital requirement           ($m)</t>
  </si>
  <si>
    <t>Off-balance sheet credit equivalent amount       ($m)</t>
  </si>
  <si>
    <t>C1.1</t>
  </si>
  <si>
    <t>Cash</t>
  </si>
  <si>
    <t>Sovereigns and central banks</t>
  </si>
  <si>
    <t>C1.2</t>
  </si>
  <si>
    <t>C1.3</t>
  </si>
  <si>
    <t>C1.4</t>
  </si>
  <si>
    <t>C1.5</t>
  </si>
  <si>
    <t>C1.90</t>
  </si>
  <si>
    <t>C2.0</t>
  </si>
  <si>
    <t>Multilateral development banks and other international organisations</t>
  </si>
  <si>
    <t>C2.1</t>
  </si>
  <si>
    <t>C2.2</t>
  </si>
  <si>
    <t>C2.3</t>
  </si>
  <si>
    <t>C2.4</t>
  </si>
  <si>
    <t>C2.6</t>
  </si>
  <si>
    <t>C2.7</t>
  </si>
  <si>
    <t>C2.8</t>
  </si>
  <si>
    <t>C2.90</t>
  </si>
  <si>
    <t>C3.0</t>
  </si>
  <si>
    <t>C3.1</t>
  </si>
  <si>
    <t>C3.2</t>
  </si>
  <si>
    <t>C3.3</t>
  </si>
  <si>
    <t>C3.4</t>
  </si>
  <si>
    <t>C3.5</t>
  </si>
  <si>
    <t>C3.6</t>
  </si>
  <si>
    <t>C3.7</t>
  </si>
  <si>
    <t>C3.90</t>
  </si>
  <si>
    <t>C4.0</t>
  </si>
  <si>
    <t>C4.90</t>
  </si>
  <si>
    <t>C5.0</t>
  </si>
  <si>
    <t>C5.1</t>
  </si>
  <si>
    <t>C5.2</t>
  </si>
  <si>
    <t>C5.3</t>
  </si>
  <si>
    <t>C5.4</t>
  </si>
  <si>
    <t>C4.4</t>
  </si>
  <si>
    <t>C4.5</t>
  </si>
  <si>
    <t>C4.6</t>
  </si>
  <si>
    <t>C4.7</t>
  </si>
  <si>
    <t>C5.90</t>
  </si>
  <si>
    <t>C6.0</t>
  </si>
  <si>
    <t>Corporate</t>
  </si>
  <si>
    <t>C6.1</t>
  </si>
  <si>
    <t>General corporate</t>
  </si>
  <si>
    <t>C6.2</t>
  </si>
  <si>
    <t>C6.3</t>
  </si>
  <si>
    <t>C6.4</t>
  </si>
  <si>
    <t>C6.5</t>
  </si>
  <si>
    <t>C6.10</t>
  </si>
  <si>
    <t>C6.11</t>
  </si>
  <si>
    <t>Small and medium enterprises</t>
  </si>
  <si>
    <t>C6.12</t>
  </si>
  <si>
    <t>SME retail</t>
  </si>
  <si>
    <t>C6.13</t>
  </si>
  <si>
    <t>SME corporate</t>
  </si>
  <si>
    <t>C6.14</t>
  </si>
  <si>
    <t>C6.15</t>
  </si>
  <si>
    <t>Agriculture</t>
  </si>
  <si>
    <t>C6.16</t>
  </si>
  <si>
    <t>LVR =&lt;30</t>
  </si>
  <si>
    <t>C6.17</t>
  </si>
  <si>
    <t xml:space="preserve">LVR &gt;30 and =&lt;50 </t>
  </si>
  <si>
    <t>C6.18</t>
  </si>
  <si>
    <t>LVR &gt; 50</t>
  </si>
  <si>
    <t>C6.19</t>
  </si>
  <si>
    <t>C6.90</t>
  </si>
  <si>
    <t>Total corporate exposures</t>
  </si>
  <si>
    <t>C7.0</t>
  </si>
  <si>
    <t>Residential mortgages not past due</t>
  </si>
  <si>
    <t>C7.1</t>
  </si>
  <si>
    <t>Qualifying lender's mortgage insurance (Kāinga Ora),  non-property investment loan</t>
  </si>
  <si>
    <t>C7.2</t>
  </si>
  <si>
    <t>Qualifying lender's mortgage insurance, non-property investment loan, LVR ≤50%</t>
  </si>
  <si>
    <t>C7.3</t>
  </si>
  <si>
    <t>Qualifying lender's mortgage insurance, non-property investment loan, LVR &gt;50% and &lt;=60%</t>
  </si>
  <si>
    <t>C7.4</t>
  </si>
  <si>
    <t>Qualifying lender's mortgage insurance, non-property investment loan, LVR &gt;60% and &lt;=70%</t>
  </si>
  <si>
    <t>C7.5</t>
  </si>
  <si>
    <t>Qualifying lender's mortgage insurance, non-property investment loan, LVR &gt;70% and &lt;=80%</t>
  </si>
  <si>
    <t>C7.6</t>
  </si>
  <si>
    <t>Qualifying lender's mortgage insurance, non-property investment loan, LVR &gt;80% and &lt;=90%</t>
  </si>
  <si>
    <t>C7.7</t>
  </si>
  <si>
    <t>Qualifying lender's mortgage insurance, non-property investment loan, LVR &gt;90% and &lt;=100%</t>
  </si>
  <si>
    <t>C7.8</t>
  </si>
  <si>
    <t>Qualifying lender's mortgage insurance, non-property investment loan, LVR exceeds 100%</t>
  </si>
  <si>
    <t>C7.9</t>
  </si>
  <si>
    <t>Qualifying lender's mortgage insurance, property investment loan, LVR ≤50%</t>
  </si>
  <si>
    <t>C7.10</t>
  </si>
  <si>
    <t>Qualifying lender's mortgage insurance, property investment loan, LVR &gt;50% and &lt;=60%</t>
  </si>
  <si>
    <t>C7.11</t>
  </si>
  <si>
    <t>Qualifying lender's mortgage insurance, property investment loan, LVR &gt;60% and &lt;=80%</t>
  </si>
  <si>
    <t>C7.12</t>
  </si>
  <si>
    <t>Qualifying lender's mortgage insurance, property investment loan, LVR &gt;80% and &lt;=90%</t>
  </si>
  <si>
    <t>C7.13</t>
  </si>
  <si>
    <t>Qualifying lender's mortgage insurance, property investment loan, LVR &gt;90% and &lt;=100%</t>
  </si>
  <si>
    <t>C7.14</t>
  </si>
  <si>
    <t>Qualifying lender's mortgage insurance, property investment loan, LVR exceeds 100%</t>
  </si>
  <si>
    <t>C7.15</t>
  </si>
  <si>
    <t>No qualifying lender's mortgage insurance, non-property investment loan, LVR &lt;=50%</t>
  </si>
  <si>
    <t>C7.16</t>
  </si>
  <si>
    <t>No qualifying lender's mortgage insurance, non-property investment loan, LVR &gt;50% and &lt;=60%</t>
  </si>
  <si>
    <t>C7.17</t>
  </si>
  <si>
    <t>No qualifying lender's mortgage insurance, non-property investment loan, LVR &gt;60% and &lt;=70%</t>
  </si>
  <si>
    <t>C7.18</t>
  </si>
  <si>
    <t>No qualifying lender's mortgage insurance, non-property investment loan, LVR &gt;70% and &lt;=80%</t>
  </si>
  <si>
    <t>C7.19</t>
  </si>
  <si>
    <t>No qualifying lender's mortgage insurance, non-property investment loan, LVR &gt;80% and &lt;=90%</t>
  </si>
  <si>
    <t>C7.20</t>
  </si>
  <si>
    <t>No qualifying lender's mortgage insurance, non-property investment loan, LVR &gt;90% and &lt;=100%</t>
  </si>
  <si>
    <t>C7.21</t>
  </si>
  <si>
    <t>No qualifying lender's mortgage insurance, non-property investment loan, LVR exceeds 100%</t>
  </si>
  <si>
    <t>C7.22</t>
  </si>
  <si>
    <t>No qualifying lender's mortgage insurance, property investment loan, LVR &lt;= 50%</t>
  </si>
  <si>
    <t>C7.23</t>
  </si>
  <si>
    <t>No qualifying lender's mortgage insurance, property investment loan, LVR &gt;50% and &lt;=60%</t>
  </si>
  <si>
    <t>C7.24</t>
  </si>
  <si>
    <t>No qualifying lender's mortgage insurance, property investment loan, LVR &gt;60% and &lt;=80%</t>
  </si>
  <si>
    <t>C7.25</t>
  </si>
  <si>
    <t>No qualifying lender's mortgage insurance, property investment loan, LVR &gt;80% and &lt;=90%</t>
  </si>
  <si>
    <t>C7.26</t>
  </si>
  <si>
    <t>No qualifying lender's mortgage insurance, property investment loan, LVR &gt;90% and &lt;=100%</t>
  </si>
  <si>
    <t>C7.27</t>
  </si>
  <si>
    <t>C7.28</t>
  </si>
  <si>
    <t>Reverse mortgage - LVR &lt;30%</t>
  </si>
  <si>
    <t>C7.29</t>
  </si>
  <si>
    <t>Reverse mortgage - LVR &gt;=30 and &lt;=60%</t>
  </si>
  <si>
    <t>C7.30</t>
  </si>
  <si>
    <t>Reverse mortgage - LVR &gt;60% and &lt;=80%</t>
  </si>
  <si>
    <t>C7.31</t>
  </si>
  <si>
    <t>Reverse mortgage - LVR &gt;80%</t>
  </si>
  <si>
    <t>C7.90</t>
  </si>
  <si>
    <t>C8.0</t>
  </si>
  <si>
    <t>Lending to Community Housing Providers</t>
  </si>
  <si>
    <t>C8.1</t>
  </si>
  <si>
    <t>Registered CHP with long-term Crown contract - this maximum risk weight applies regardless of LVR</t>
  </si>
  <si>
    <t>C8.2</t>
  </si>
  <si>
    <t>LVR ≤50% (including those with long-term Crown contract)</t>
  </si>
  <si>
    <t>C8.3</t>
  </si>
  <si>
    <t>LVR &gt;50% and &lt;=60% (including those with long-term Crown contract)</t>
  </si>
  <si>
    <t>C8.4</t>
  </si>
  <si>
    <t>LVR &gt;60% and &lt;=70% (including those with long-term Crown contract)</t>
  </si>
  <si>
    <t>C8.5</t>
  </si>
  <si>
    <t>LVR &gt;70% and &lt;=80% (only applies CHPs with no long-term contract with the Crown)</t>
  </si>
  <si>
    <t>C8.6</t>
  </si>
  <si>
    <t>LVR &gt;80% and &lt;=90% (only applies CHPs with no long-term contract with the Crown)</t>
  </si>
  <si>
    <t>C8.7</t>
  </si>
  <si>
    <t>LVR &gt;90% and &lt;=100% (only applies CHPs with no long-term contract with the Crown)</t>
  </si>
  <si>
    <t>C8.8</t>
  </si>
  <si>
    <t>LVR exceeds 100% (only applies CHPs with no long-term contract with the Crown)</t>
  </si>
  <si>
    <t>C8.90</t>
  </si>
  <si>
    <t>C9.0</t>
  </si>
  <si>
    <t>90 days past due/impaired residential mortgages</t>
  </si>
  <si>
    <t>C9.1</t>
  </si>
  <si>
    <t>Qualifying lender's mortgage insurance, non-property investment loan</t>
  </si>
  <si>
    <t>C9.2</t>
  </si>
  <si>
    <t>Qualifying lender's mortgage insurance, property investment loan</t>
  </si>
  <si>
    <t>C9.3</t>
  </si>
  <si>
    <t>No qualifying lender's mortgage insurance, non-property investment loan</t>
  </si>
  <si>
    <t>C9.4</t>
  </si>
  <si>
    <t>No qualifying lender's mortgage insurance, property investment loan</t>
  </si>
  <si>
    <t>C9.90</t>
  </si>
  <si>
    <t>C10.0</t>
  </si>
  <si>
    <t>Other 90 days past due / impaired assets</t>
  </si>
  <si>
    <t>C10.1</t>
  </si>
  <si>
    <t>C10.90</t>
  </si>
  <si>
    <t>C11.0</t>
  </si>
  <si>
    <t>New Zealand Business Growth Fund (up to specified cap)</t>
  </si>
  <si>
    <t>C11.1</t>
  </si>
  <si>
    <t>Equity holdings (not deducted from capital) that are publicly traded</t>
  </si>
  <si>
    <t>C11.2</t>
  </si>
  <si>
    <t>All other equity holdings (not deducted from capital)</t>
  </si>
  <si>
    <t>C11.3</t>
  </si>
  <si>
    <t>Other assets</t>
  </si>
  <si>
    <t>C11.4</t>
  </si>
  <si>
    <t>Other assets (Kāinga Whenua loan)</t>
  </si>
  <si>
    <t>C12.0</t>
  </si>
  <si>
    <t>Total on-balance sheet exposures</t>
  </si>
  <si>
    <t>C13.0</t>
  </si>
  <si>
    <t>Off-balance sheet</t>
  </si>
  <si>
    <t>Credit conversion factor</t>
  </si>
  <si>
    <t>Credit equivalent amount</t>
  </si>
  <si>
    <t>Average risk weight
(%)</t>
  </si>
  <si>
    <t>Risk weighted asset</t>
  </si>
  <si>
    <t>Minimum capital requirement</t>
  </si>
  <si>
    <t>C13.1</t>
  </si>
  <si>
    <t>Direct credit substitute</t>
  </si>
  <si>
    <t>C13.2</t>
  </si>
  <si>
    <t>Asset with recourse</t>
  </si>
  <si>
    <t>C13.3</t>
  </si>
  <si>
    <t>Forward asset purchase</t>
  </si>
  <si>
    <t>C13.4</t>
  </si>
  <si>
    <t>Commitment with certain drawdown</t>
  </si>
  <si>
    <t>C13.5</t>
  </si>
  <si>
    <t>Note issuance facility</t>
  </si>
  <si>
    <t>C13.6</t>
  </si>
  <si>
    <t>Revolving underwriting facility</t>
  </si>
  <si>
    <t>C13.7</t>
  </si>
  <si>
    <t>Performance-related contingency</t>
  </si>
  <si>
    <t>C13.8</t>
  </si>
  <si>
    <t>Trade-related contingency</t>
  </si>
  <si>
    <t>C13.9</t>
  </si>
  <si>
    <t>Placement of forward deposits</t>
  </si>
  <si>
    <t>C13.10</t>
  </si>
  <si>
    <t>Undrawn commitments to the Business Growth Fund</t>
  </si>
  <si>
    <t>C13.11</t>
  </si>
  <si>
    <t>Other commitments where original maturity is more than one year</t>
  </si>
  <si>
    <t>C13.12</t>
  </si>
  <si>
    <t>Other commitments where original maturity is less than or equal to one year</t>
  </si>
  <si>
    <t>C13.13</t>
  </si>
  <si>
    <t>Other commitments that cancel automatically when the creditworthiness of the counterparty deteriorates or that can be cancelled unconditionally at any time without prior notice</t>
  </si>
  <si>
    <t>Market related contracts</t>
  </si>
  <si>
    <t>C13.20</t>
  </si>
  <si>
    <t>Foreign exchange contracts</t>
  </si>
  <si>
    <t>C13.21</t>
  </si>
  <si>
    <t>Interest rate contracts</t>
  </si>
  <si>
    <t>C13.22</t>
  </si>
  <si>
    <t>Credit Valuation Adjustment</t>
  </si>
  <si>
    <t>C13.23</t>
  </si>
  <si>
    <t xml:space="preserve">Other </t>
  </si>
  <si>
    <t>C14.0</t>
  </si>
  <si>
    <t>Total off-balance sheet exposures</t>
  </si>
  <si>
    <t>IRB BANKS - RETAIL CREDIT RISK</t>
  </si>
  <si>
    <t>D1.0</t>
  </si>
  <si>
    <t>Asset class: residential mortgages non property investment</t>
  </si>
  <si>
    <t>Exposure after credit risk mitigation</t>
  </si>
  <si>
    <t>Standardised Approach Calculation                               (total amounts only)</t>
  </si>
  <si>
    <t>PD band</t>
  </si>
  <si>
    <t>Weighted average PD</t>
  </si>
  <si>
    <t>EAD before credit risk mitigation</t>
  </si>
  <si>
    <t>Drawn amount</t>
  </si>
  <si>
    <t>Undrawn amount</t>
  </si>
  <si>
    <t>EAD</t>
  </si>
  <si>
    <t>EAD after CRM by Loss Given Default Band</t>
  </si>
  <si>
    <t>Weighted average LGD</t>
  </si>
  <si>
    <t>Risk weighted asset amount</t>
  </si>
  <si>
    <t>Minimum capital requirement (IRB)</t>
  </si>
  <si>
    <t>Expected Loss</t>
  </si>
  <si>
    <t>Risk Weighted Asset amount</t>
  </si>
  <si>
    <t>Minimum capital requirement (standardised)</t>
  </si>
  <si>
    <t>&lt;11%</t>
  </si>
  <si>
    <t>11% to &lt; 15%</t>
  </si>
  <si>
    <t>15% to &lt; 20%</t>
  </si>
  <si>
    <t>20% to &lt; 25%</t>
  </si>
  <si>
    <t>25% to &lt; 30%</t>
  </si>
  <si>
    <t>30% to &lt; 35%</t>
  </si>
  <si>
    <t>35% to &lt; 40%</t>
  </si>
  <si>
    <t>&gt;= 40%</t>
  </si>
  <si>
    <t>%</t>
  </si>
  <si>
    <t>D1.1</t>
  </si>
  <si>
    <t>0.0% to &lt; 0.1%</t>
  </si>
  <si>
    <t>D1.2</t>
  </si>
  <si>
    <t>0.1% to &lt; 0.2%</t>
  </si>
  <si>
    <t>D1.3</t>
  </si>
  <si>
    <t>0.2% to &lt; 0.3%</t>
  </si>
  <si>
    <t>D1.4</t>
  </si>
  <si>
    <t>0.3% to &lt; 0.5%</t>
  </si>
  <si>
    <t>D1.5</t>
  </si>
  <si>
    <t>0.5% to &lt; 0.7%</t>
  </si>
  <si>
    <t>D1.6</t>
  </si>
  <si>
    <t>0.7% to &lt; 1.0%</t>
  </si>
  <si>
    <t>D1.7</t>
  </si>
  <si>
    <t>1.0% to &lt; 2.0%</t>
  </si>
  <si>
    <t>D1.8</t>
  </si>
  <si>
    <t>2.0% to &lt; 3.0%</t>
  </si>
  <si>
    <t>D1.9</t>
  </si>
  <si>
    <t>3.0% to &lt; 5.0%</t>
  </si>
  <si>
    <t>D1.10</t>
  </si>
  <si>
    <t>5.0% to &lt; 7.0%</t>
  </si>
  <si>
    <t>D1.11</t>
  </si>
  <si>
    <t>7.0% to &lt; 10.0%</t>
  </si>
  <si>
    <t>D1.12</t>
  </si>
  <si>
    <t>10.0% to &lt; 100.0%</t>
  </si>
  <si>
    <t>D1.13</t>
  </si>
  <si>
    <t>D1.14</t>
  </si>
  <si>
    <t>D1.15</t>
  </si>
  <si>
    <t>D1.16</t>
  </si>
  <si>
    <t>D1.17</t>
  </si>
  <si>
    <t>Average risk weight (all exposures)</t>
  </si>
  <si>
    <t>D1.18</t>
  </si>
  <si>
    <t>Average risk weight (non defaulted exposures)</t>
  </si>
  <si>
    <t>D2.0</t>
  </si>
  <si>
    <t>Asset class: residential mortgages property investment</t>
  </si>
  <si>
    <t>D2.1</t>
  </si>
  <si>
    <t>D2.2</t>
  </si>
  <si>
    <t>D2.3</t>
  </si>
  <si>
    <t>D2.4</t>
  </si>
  <si>
    <t>D2.5</t>
  </si>
  <si>
    <t>D2.6</t>
  </si>
  <si>
    <t>D2.7</t>
  </si>
  <si>
    <t>D2.8</t>
  </si>
  <si>
    <t>D2.9</t>
  </si>
  <si>
    <t>D2.10</t>
  </si>
  <si>
    <t>D2.11</t>
  </si>
  <si>
    <t>D2.12</t>
  </si>
  <si>
    <t>D2.13</t>
  </si>
  <si>
    <t>D2.14</t>
  </si>
  <si>
    <t>D2.15</t>
  </si>
  <si>
    <t>D2.16</t>
  </si>
  <si>
    <t>D2.17</t>
  </si>
  <si>
    <t>D2.18</t>
  </si>
  <si>
    <t>D3.0</t>
  </si>
  <si>
    <t>Asset class: reverse mortgages</t>
  </si>
  <si>
    <t>Risk weight</t>
  </si>
  <si>
    <t>Exposure</t>
  </si>
  <si>
    <t>D3.1</t>
  </si>
  <si>
    <t>D3.2</t>
  </si>
  <si>
    <t>D3.3</t>
  </si>
  <si>
    <t>D3.4</t>
  </si>
  <si>
    <t>D3.5</t>
  </si>
  <si>
    <t>D3.6</t>
  </si>
  <si>
    <t>D4.0</t>
  </si>
  <si>
    <t>Asset class: retail - credit cards</t>
  </si>
  <si>
    <t>Exposures after credit risk mitigation</t>
  </si>
  <si>
    <t>&lt;15%</t>
  </si>
  <si>
    <t>15% to &lt; 30%</t>
  </si>
  <si>
    <t>30% to &lt; 45%</t>
  </si>
  <si>
    <t>45 to &lt; 55%</t>
  </si>
  <si>
    <t>55% to &lt; 60%</t>
  </si>
  <si>
    <t>60% to &lt; 65%</t>
  </si>
  <si>
    <t>65% to &lt; 70%</t>
  </si>
  <si>
    <t>70% to &lt; 75%</t>
  </si>
  <si>
    <t>75% to &lt; 80%</t>
  </si>
  <si>
    <t>80% to &lt; 85%</t>
  </si>
  <si>
    <t>85% to &lt; 90%</t>
  </si>
  <si>
    <t>90% to &lt;100%</t>
  </si>
  <si>
    <t>&gt;=100%</t>
  </si>
  <si>
    <t>D4.1</t>
  </si>
  <si>
    <t>D4.2</t>
  </si>
  <si>
    <t>D4.3</t>
  </si>
  <si>
    <t>D4.4</t>
  </si>
  <si>
    <t>D4.5</t>
  </si>
  <si>
    <t>D4.6</t>
  </si>
  <si>
    <t>D4.7</t>
  </si>
  <si>
    <t>D4.8</t>
  </si>
  <si>
    <t>D4.9</t>
  </si>
  <si>
    <t>D4.10</t>
  </si>
  <si>
    <t>D4.11</t>
  </si>
  <si>
    <t>D4.12</t>
  </si>
  <si>
    <t>D4.13</t>
  </si>
  <si>
    <t>D4.14</t>
  </si>
  <si>
    <t>D4.15</t>
  </si>
  <si>
    <t>D4.16</t>
  </si>
  <si>
    <t>D4.17</t>
  </si>
  <si>
    <t>Average risk weight</t>
  </si>
  <si>
    <t>D4.18</t>
  </si>
  <si>
    <t>D5.0</t>
  </si>
  <si>
    <t>Asset class: retail  - farm lending</t>
  </si>
  <si>
    <t>D5.1</t>
  </si>
  <si>
    <t>D5.2</t>
  </si>
  <si>
    <t>D5.3</t>
  </si>
  <si>
    <t>D5.4</t>
  </si>
  <si>
    <t>D5.5</t>
  </si>
  <si>
    <t>D5.6</t>
  </si>
  <si>
    <t>D5.7</t>
  </si>
  <si>
    <t>D5.8</t>
  </si>
  <si>
    <t>D5.9</t>
  </si>
  <si>
    <t>D5.10</t>
  </si>
  <si>
    <t>D5.11</t>
  </si>
  <si>
    <t>D5.12</t>
  </si>
  <si>
    <t>D5.13</t>
  </si>
  <si>
    <t>D5.14</t>
  </si>
  <si>
    <t>D5.15</t>
  </si>
  <si>
    <t>D5.16</t>
  </si>
  <si>
    <t>D5.17</t>
  </si>
  <si>
    <t>D5.18</t>
  </si>
  <si>
    <t>D9.0</t>
  </si>
  <si>
    <t xml:space="preserve">Asset class: residual retail </t>
  </si>
  <si>
    <t>D9.1</t>
  </si>
  <si>
    <t>D9.2</t>
  </si>
  <si>
    <t>D9.3</t>
  </si>
  <si>
    <t>D9.4</t>
  </si>
  <si>
    <t>D9.5</t>
  </si>
  <si>
    <t>D9.6</t>
  </si>
  <si>
    <t>D9.7</t>
  </si>
  <si>
    <t>D9.8</t>
  </si>
  <si>
    <t>D9.9</t>
  </si>
  <si>
    <t>D9.10</t>
  </si>
  <si>
    <t>D9.11</t>
  </si>
  <si>
    <t>D9.12</t>
  </si>
  <si>
    <t>D9.13</t>
  </si>
  <si>
    <t>D9.14</t>
  </si>
  <si>
    <t>D9.15</t>
  </si>
  <si>
    <t>D9.16</t>
  </si>
  <si>
    <t>D9.17</t>
  </si>
  <si>
    <t>D9.18</t>
  </si>
  <si>
    <t>IRB BANKS - NON-RETAIL CREDIT RISK</t>
  </si>
  <si>
    <t>E1.0 - E3.2 is to be based on the Standardised approach</t>
  </si>
  <si>
    <t>E1.0</t>
  </si>
  <si>
    <t>On-balance sheet (only for E1.10 - E1.86)</t>
  </si>
  <si>
    <t>E1.10</t>
  </si>
  <si>
    <t>E1.11</t>
  </si>
  <si>
    <t>E1.12</t>
  </si>
  <si>
    <t>E1.13</t>
  </si>
  <si>
    <t>E1.14</t>
  </si>
  <si>
    <t>E1.19</t>
  </si>
  <si>
    <t>E1.20</t>
  </si>
  <si>
    <t>E1.21</t>
  </si>
  <si>
    <t>E1.22</t>
  </si>
  <si>
    <t>E1.23</t>
  </si>
  <si>
    <t>E1.24</t>
  </si>
  <si>
    <t>E1.29</t>
  </si>
  <si>
    <t>E1.30</t>
  </si>
  <si>
    <t>E1.31</t>
  </si>
  <si>
    <t>E1.32</t>
  </si>
  <si>
    <t>E1.33</t>
  </si>
  <si>
    <t>E1.39</t>
  </si>
  <si>
    <t>E1.40</t>
  </si>
  <si>
    <t>E1.49</t>
  </si>
  <si>
    <t>E1.50</t>
  </si>
  <si>
    <t>E1.51</t>
  </si>
  <si>
    <t>E1.52</t>
  </si>
  <si>
    <t>E1.53</t>
  </si>
  <si>
    <t>E1.54</t>
  </si>
  <si>
    <t>E1.59</t>
  </si>
  <si>
    <t>E1.60</t>
  </si>
  <si>
    <t>E1.61</t>
  </si>
  <si>
    <t>E1.62</t>
  </si>
  <si>
    <t>E1.63</t>
  </si>
  <si>
    <t>E1.64</t>
  </si>
  <si>
    <t>E1.65</t>
  </si>
  <si>
    <t>E1.66</t>
  </si>
  <si>
    <t>E1.69</t>
  </si>
  <si>
    <t>E1.70</t>
  </si>
  <si>
    <t>LVR exceeds 100% ((only applies CHPs with no long-term contract with the Crown)</t>
  </si>
  <si>
    <t>E1.71</t>
  </si>
  <si>
    <t>E1.72</t>
  </si>
  <si>
    <t>E1.80</t>
  </si>
  <si>
    <t>E1.81</t>
  </si>
  <si>
    <t>E1.82</t>
  </si>
  <si>
    <t>E1.83</t>
  </si>
  <si>
    <t>E1.84</t>
  </si>
  <si>
    <t>Other 90 days past due / impaired assets (only for E1.10 - E1.86)</t>
  </si>
  <si>
    <t>E1.85</t>
  </si>
  <si>
    <t>E1.86</t>
  </si>
  <si>
    <t>E2.0</t>
  </si>
  <si>
    <t>Total on-balance sheet exposures (only for E1.10 - E1.86)</t>
  </si>
  <si>
    <t>E3.0</t>
  </si>
  <si>
    <t>Total off-balance sheet exposures (only for E1.10 - E1.86)</t>
  </si>
  <si>
    <t>E3.1</t>
  </si>
  <si>
    <t>Commitments and contingents etc.</t>
  </si>
  <si>
    <t>E3.2</t>
  </si>
  <si>
    <t>Counterparty credit risk on market-related contracts</t>
  </si>
  <si>
    <t>E3.9</t>
  </si>
  <si>
    <t>E4.0</t>
  </si>
  <si>
    <t xml:space="preserve">Farm lending asset class </t>
  </si>
  <si>
    <t>Not market related</t>
  </si>
  <si>
    <t xml:space="preserve">Market related </t>
  </si>
  <si>
    <t>EAD after CRM by LGD bands</t>
  </si>
  <si>
    <t>PD grade</t>
  </si>
  <si>
    <t>&lt;10%</t>
  </si>
  <si>
    <t>10 to &lt;20%</t>
  </si>
  <si>
    <t>20 to &lt;30%</t>
  </si>
  <si>
    <t>30 to &lt;40%</t>
  </si>
  <si>
    <t>40 to &lt;50%</t>
  </si>
  <si>
    <t>50 to &lt;60%</t>
  </si>
  <si>
    <t>60 to &lt;70%</t>
  </si>
  <si>
    <t>70 to &lt;80%</t>
  </si>
  <si>
    <t>80 to &lt;90%</t>
  </si>
  <si>
    <t>90 to &lt;100%</t>
  </si>
  <si>
    <t>100 to &lt;110%</t>
  </si>
  <si>
    <t>&gt;=110%</t>
  </si>
  <si>
    <t>Weighted average maturity</t>
  </si>
  <si>
    <t>Risk weighted assets</t>
  </si>
  <si>
    <t>EL amount</t>
  </si>
  <si>
    <t>average for asset class</t>
  </si>
  <si>
    <t>E4.1</t>
  </si>
  <si>
    <t>obligor grade 1</t>
  </si>
  <si>
    <t>E4.2</t>
  </si>
  <si>
    <t>obligor grade 2</t>
  </si>
  <si>
    <t>E4.3</t>
  </si>
  <si>
    <t>obligor grade 3</t>
  </si>
  <si>
    <t>E4.4</t>
  </si>
  <si>
    <t>obligor grade 4</t>
  </si>
  <si>
    <t>E4.5</t>
  </si>
  <si>
    <t>obligor grade 5</t>
  </si>
  <si>
    <t>E4.6</t>
  </si>
  <si>
    <t>obligor grade 6</t>
  </si>
  <si>
    <t>E4.7</t>
  </si>
  <si>
    <t>obligor grade 7</t>
  </si>
  <si>
    <t>E4.8</t>
  </si>
  <si>
    <t>obligor grade 8</t>
  </si>
  <si>
    <t>E4.9</t>
  </si>
  <si>
    <t>obligor grade 9</t>
  </si>
  <si>
    <t>E4.10</t>
  </si>
  <si>
    <t>obligor grade 10</t>
  </si>
  <si>
    <t>E4.11</t>
  </si>
  <si>
    <t>obligor grade 11</t>
  </si>
  <si>
    <t>E4.12</t>
  </si>
  <si>
    <t>obligor grade 12</t>
  </si>
  <si>
    <t>E4.13</t>
  </si>
  <si>
    <t>obligor grade 13</t>
  </si>
  <si>
    <t>E4.14</t>
  </si>
  <si>
    <t>obligor grade 14</t>
  </si>
  <si>
    <t>E4.15</t>
  </si>
  <si>
    <t>obligor grade 15</t>
  </si>
  <si>
    <t>E4.16</t>
  </si>
  <si>
    <t>obligor grade 16</t>
  </si>
  <si>
    <t>E4.17</t>
  </si>
  <si>
    <t>obligor grade 17</t>
  </si>
  <si>
    <t>E4.18</t>
  </si>
  <si>
    <t>obligor grade 18</t>
  </si>
  <si>
    <t>E4.19</t>
  </si>
  <si>
    <t>obligor grade 19</t>
  </si>
  <si>
    <t>E4.20</t>
  </si>
  <si>
    <t>obligor grade 20</t>
  </si>
  <si>
    <t>E4.21</t>
  </si>
  <si>
    <t>obligor grade 21</t>
  </si>
  <si>
    <t>E4.22</t>
  </si>
  <si>
    <t>obligor grade 22</t>
  </si>
  <si>
    <t>E4.23</t>
  </si>
  <si>
    <t>obligor grade 23</t>
  </si>
  <si>
    <t>E4.24</t>
  </si>
  <si>
    <t>obligor grade 24</t>
  </si>
  <si>
    <t>E4.25</t>
  </si>
  <si>
    <t>obligor grade 25</t>
  </si>
  <si>
    <t>E4.26</t>
  </si>
  <si>
    <t>obligor grade 26</t>
  </si>
  <si>
    <t>E4.27</t>
  </si>
  <si>
    <t>obligor grade 27</t>
  </si>
  <si>
    <t>E4.28</t>
  </si>
  <si>
    <t>obligor grade 28</t>
  </si>
  <si>
    <t>E4.29</t>
  </si>
  <si>
    <t>obligor grade 29</t>
  </si>
  <si>
    <t>E4.30</t>
  </si>
  <si>
    <t>obligor grade 30</t>
  </si>
  <si>
    <t>E4.31</t>
  </si>
  <si>
    <t>E4.32</t>
  </si>
  <si>
    <t>default grade 1</t>
  </si>
  <si>
    <t>E4.33</t>
  </si>
  <si>
    <t>default grade 2</t>
  </si>
  <si>
    <t>E4.34</t>
  </si>
  <si>
    <t>default grade 3</t>
  </si>
  <si>
    <t>E4.35</t>
  </si>
  <si>
    <t>default grade 4</t>
  </si>
  <si>
    <t>E4.36</t>
  </si>
  <si>
    <t>default grade 5</t>
  </si>
  <si>
    <t>E4.37</t>
  </si>
  <si>
    <t>default grade 6</t>
  </si>
  <si>
    <t>E4.38</t>
  </si>
  <si>
    <t>default grade 7</t>
  </si>
  <si>
    <t>E4.39</t>
  </si>
  <si>
    <t>default grade 8</t>
  </si>
  <si>
    <t>E4.40</t>
  </si>
  <si>
    <t>default grade 9</t>
  </si>
  <si>
    <t>E4.41</t>
  </si>
  <si>
    <t>default grade 10</t>
  </si>
  <si>
    <t>E4.42</t>
  </si>
  <si>
    <t>default grade 11</t>
  </si>
  <si>
    <t>E4.43</t>
  </si>
  <si>
    <t>default grade 12</t>
  </si>
  <si>
    <t>E4.44</t>
  </si>
  <si>
    <t>default grade 13</t>
  </si>
  <si>
    <t>E4.45</t>
  </si>
  <si>
    <t>default grade 14</t>
  </si>
  <si>
    <t>E4.46</t>
  </si>
  <si>
    <t>default grade 15</t>
  </si>
  <si>
    <t>E4.47</t>
  </si>
  <si>
    <t>E4.48</t>
  </si>
  <si>
    <t>E4.49</t>
  </si>
  <si>
    <t>E4.50</t>
  </si>
  <si>
    <t>Weighted average risk weight (all exposures)</t>
  </si>
  <si>
    <t>E5.0</t>
  </si>
  <si>
    <t>E5.1</t>
  </si>
  <si>
    <t>E5.2</t>
  </si>
  <si>
    <t>E5.3</t>
  </si>
  <si>
    <t>E5.4</t>
  </si>
  <si>
    <t>E5.5</t>
  </si>
  <si>
    <t>E5.6</t>
  </si>
  <si>
    <t>E5.7</t>
  </si>
  <si>
    <t>E5.8</t>
  </si>
  <si>
    <t>E5.9</t>
  </si>
  <si>
    <t>E5.10</t>
  </si>
  <si>
    <t>E5.11</t>
  </si>
  <si>
    <t>E5.12</t>
  </si>
  <si>
    <t>E5.13</t>
  </si>
  <si>
    <t>E5.14</t>
  </si>
  <si>
    <t>E5.15</t>
  </si>
  <si>
    <t>E5.16</t>
  </si>
  <si>
    <t>E5.17</t>
  </si>
  <si>
    <t>E5.18</t>
  </si>
  <si>
    <t>E5.19</t>
  </si>
  <si>
    <t>E5.20</t>
  </si>
  <si>
    <t>E5.21</t>
  </si>
  <si>
    <t>E5.22</t>
  </si>
  <si>
    <t>E5.23</t>
  </si>
  <si>
    <t>E5.24</t>
  </si>
  <si>
    <t>E5.25</t>
  </si>
  <si>
    <t>E5.26</t>
  </si>
  <si>
    <t>E5.27</t>
  </si>
  <si>
    <t>E5.28</t>
  </si>
  <si>
    <t>E5.29</t>
  </si>
  <si>
    <t>E5.30</t>
  </si>
  <si>
    <t>E5.31</t>
  </si>
  <si>
    <t>E5.32</t>
  </si>
  <si>
    <t>E5.33</t>
  </si>
  <si>
    <t>E5.34</t>
  </si>
  <si>
    <t>E5.35</t>
  </si>
  <si>
    <t>E5.36</t>
  </si>
  <si>
    <t>E5.37</t>
  </si>
  <si>
    <t>E5.38</t>
  </si>
  <si>
    <t>E5.39</t>
  </si>
  <si>
    <t>E5.40</t>
  </si>
  <si>
    <t>E5.41</t>
  </si>
  <si>
    <t>E5.42</t>
  </si>
  <si>
    <t>E5.43</t>
  </si>
  <si>
    <t>E5.44</t>
  </si>
  <si>
    <t>E5.45</t>
  </si>
  <si>
    <t>E5.46</t>
  </si>
  <si>
    <t>E5.47</t>
  </si>
  <si>
    <t>E5.48</t>
  </si>
  <si>
    <t>E5.49</t>
  </si>
  <si>
    <t>E5.50</t>
  </si>
  <si>
    <t>E9.0</t>
  </si>
  <si>
    <t>E9.1</t>
  </si>
  <si>
    <t>E9.2</t>
  </si>
  <si>
    <t>E9.3</t>
  </si>
  <si>
    <t>E9.4</t>
  </si>
  <si>
    <t>E9.5</t>
  </si>
  <si>
    <t>E9.6</t>
  </si>
  <si>
    <t>E9.7</t>
  </si>
  <si>
    <t>E9.8</t>
  </si>
  <si>
    <t>E9.9</t>
  </si>
  <si>
    <t>E9.10</t>
  </si>
  <si>
    <t>E9.11</t>
  </si>
  <si>
    <t>E9.12</t>
  </si>
  <si>
    <t>E9.13</t>
  </si>
  <si>
    <t>E9.14</t>
  </si>
  <si>
    <t>E9.15</t>
  </si>
  <si>
    <t>E9.16</t>
  </si>
  <si>
    <t>E9.17</t>
  </si>
  <si>
    <t>E9.18</t>
  </si>
  <si>
    <t>E9.19</t>
  </si>
  <si>
    <t>E9.20</t>
  </si>
  <si>
    <t>E9.21</t>
  </si>
  <si>
    <t>E9.22</t>
  </si>
  <si>
    <t>E9.23</t>
  </si>
  <si>
    <t>E9.24</t>
  </si>
  <si>
    <t>E9.25</t>
  </si>
  <si>
    <t>E9.26</t>
  </si>
  <si>
    <t>E9.27</t>
  </si>
  <si>
    <t>E9.28</t>
  </si>
  <si>
    <t>E9.29</t>
  </si>
  <si>
    <t>E9.30</t>
  </si>
  <si>
    <t>E9.31</t>
  </si>
  <si>
    <t>E9.32</t>
  </si>
  <si>
    <t>E9.33</t>
  </si>
  <si>
    <t>E9.34</t>
  </si>
  <si>
    <t>E9.35</t>
  </si>
  <si>
    <t>E9.36</t>
  </si>
  <si>
    <t>E9.37</t>
  </si>
  <si>
    <t>E9.38</t>
  </si>
  <si>
    <t>E9.39</t>
  </si>
  <si>
    <t>E9.40</t>
  </si>
  <si>
    <t>E9.41</t>
  </si>
  <si>
    <t>E9.42</t>
  </si>
  <si>
    <t>E9.43</t>
  </si>
  <si>
    <t>E9.44</t>
  </si>
  <si>
    <t>E9.45</t>
  </si>
  <si>
    <t>E9.46</t>
  </si>
  <si>
    <t>E9.47</t>
  </si>
  <si>
    <t>E9.48</t>
  </si>
  <si>
    <t>E9.49</t>
  </si>
  <si>
    <t>E9.50</t>
  </si>
  <si>
    <t>IRB BANKS - SPECIALISED LENDING SUBJECT TO THE SLOTTING APPROACH</t>
  </si>
  <si>
    <t>F1.0</t>
  </si>
  <si>
    <t>On-balance sheet exposures</t>
  </si>
  <si>
    <t>Supervisory slotting category</t>
  </si>
  <si>
    <t>Project Finance</t>
  </si>
  <si>
    <t>Object Finance</t>
  </si>
  <si>
    <t>Commodities Finance</t>
  </si>
  <si>
    <t>Income Producing Real Estate</t>
  </si>
  <si>
    <t>Total Exposures</t>
  </si>
  <si>
    <t>Expected loss amount</t>
  </si>
  <si>
    <t>F1.1</t>
  </si>
  <si>
    <t>Strong</t>
  </si>
  <si>
    <t>F1.2</t>
  </si>
  <si>
    <t xml:space="preserve">Good </t>
  </si>
  <si>
    <t>F1.3</t>
  </si>
  <si>
    <t>Satisfactory</t>
  </si>
  <si>
    <t>F1.4</t>
  </si>
  <si>
    <t>Weak</t>
  </si>
  <si>
    <t>F1.5</t>
  </si>
  <si>
    <t>Default</t>
  </si>
  <si>
    <t>F1.6</t>
  </si>
  <si>
    <t>F2.0</t>
  </si>
  <si>
    <t>Off-balance sheet exposures</t>
  </si>
  <si>
    <t>Off-balance sheet credit equivalent amount</t>
  </si>
  <si>
    <t>F2.1</t>
  </si>
  <si>
    <t>F2.2</t>
  </si>
  <si>
    <t>F2.3</t>
  </si>
  <si>
    <t>F2.4</t>
  </si>
  <si>
    <t>F2.5</t>
  </si>
  <si>
    <t>F2.6</t>
  </si>
  <si>
    <t>F3.0</t>
  </si>
  <si>
    <t>All exposures subject to the slotting approach - standardised approach calculation</t>
  </si>
  <si>
    <t>F3.1</t>
  </si>
  <si>
    <t xml:space="preserve">Exposure after credit risk mitigation </t>
  </si>
  <si>
    <t>F3.2</t>
  </si>
  <si>
    <t>F3.3</t>
  </si>
  <si>
    <t xml:space="preserve">Minimum capital requirement (standardised) </t>
  </si>
  <si>
    <t>SUMMARY VALIDATION</t>
  </si>
  <si>
    <t xml:space="preserve"> </t>
  </si>
  <si>
    <r>
      <t xml:space="preserve">The section summarises all of the validation checks that have appeared throughout the survey. Use this to check that the data provided is consistent. If any cells are highlighted </t>
    </r>
    <r>
      <rPr>
        <b/>
        <sz val="11"/>
        <color rgb="FFFF0000"/>
        <rFont val="Segoe UI"/>
        <family val="2"/>
        <scheme val="minor"/>
      </rPr>
      <t>red</t>
    </r>
    <r>
      <rPr>
        <sz val="11"/>
        <rFont val="Segoe UI"/>
        <family val="2"/>
        <scheme val="minor"/>
      </rPr>
      <t xml:space="preserve"> below please check the associated tables before submitting the data. </t>
    </r>
  </si>
  <si>
    <t>Value</t>
  </si>
  <si>
    <t>BPR131 - Off balance sheet exposures</t>
  </si>
  <si>
    <t>C. 12.0</t>
  </si>
  <si>
    <t>Breakdown by counterparty class</t>
  </si>
  <si>
    <t>C. 14.0</t>
  </si>
  <si>
    <t>Breakdown by instrument</t>
  </si>
  <si>
    <t xml:space="preserve">This sheet documents changes made from each version of the survey to the next. </t>
  </si>
  <si>
    <t>Effective date</t>
  </si>
  <si>
    <t>Version ID</t>
  </si>
  <si>
    <t>v1.1</t>
  </si>
  <si>
    <t>v1.2</t>
  </si>
  <si>
    <t>v1.3</t>
  </si>
  <si>
    <t>v1.4</t>
  </si>
  <si>
    <t>v1.5</t>
  </si>
  <si>
    <t>v1.6</t>
  </si>
  <si>
    <t>v1.7</t>
  </si>
  <si>
    <t>v1.8</t>
  </si>
  <si>
    <t>v1.9</t>
  </si>
  <si>
    <t>Cover</t>
  </si>
  <si>
    <t xml:space="preserve">
..</t>
  </si>
  <si>
    <t>Added a link to the Accellion workspace.</t>
  </si>
  <si>
    <t>Link to updated guidance note. Amendment of confidentiality provisions, to reflect requirements of the Dashboard.</t>
  </si>
  <si>
    <t>Confidentiality provisions edits</t>
  </si>
  <si>
    <t>Heartland Group adding to the respondent list</t>
  </si>
  <si>
    <t>Definitions sheet</t>
  </si>
  <si>
    <t>A new section called  "Other 90 days past due / impaired assets" has been added.</t>
  </si>
  <si>
    <t>Removed Definitions sheet and replaced with a link to Accellion workspace on cover sheet.</t>
  </si>
  <si>
    <t>Updated to reflect the new categories added to the template</t>
  </si>
  <si>
    <t>Dashboard summary</t>
  </si>
  <si>
    <t xml:space="preserve">New worksheet identifies all datapoints that are included in the Financial Strength Dashboard. </t>
  </si>
  <si>
    <t>Adjustments to RWA calculations.</t>
  </si>
  <si>
    <t>Adjusted formulas to accommodate for IRB banks' standardised reporting of Sovereigns, PSEs and Banks
Inserted a new line: Output floor balancing item</t>
  </si>
  <si>
    <t xml:space="preserve">Updated dashboard formula </t>
  </si>
  <si>
    <t>RWA equivalent – Market risk -&gt; updated to 9%
RWA equivalent – Operational Risk -&gt; updated to 9%
RWA equivalent – Equity holdings -&gt; updated to 9%
RWA equivalent – All other assets -&gt; updated to 9%
RWA equivalent – Credit Risk supervisory adjustment -&gt; updated to 9%
RWA equivalent – Output floor balancing   -&gt; updated to 9%</t>
  </si>
  <si>
    <t>Inserted new row: RWAs - NZ Super Fund;
Inserted new row: RWAs - Agriculture
Inserted new row: RWAs - Community Housing Providers;
Changed RWAs - Corporate to RWAs - Corporate (excluding Agriculture) and updated its formula
Updated dashboard formulas.</t>
  </si>
  <si>
    <t>A. Capital composition</t>
  </si>
  <si>
    <t>New section calculating capital adequacy and capital conservation buffer ratios.</t>
  </si>
  <si>
    <t>Replaced BS2A and BS2B para references with the new Banking Prudential Requirements in column D. Updated rows 27&amp;28 and 37&amp;38 for AT1 and Tier 2 capital. Included memo item section for reporting new Tier 2 instruments in column G. Removed BS2A para references from column C.</t>
  </si>
  <si>
    <t>Inserted new row: A4.25
Adjusted descriptions on A4.1 &amp; A4.2</t>
  </si>
  <si>
    <t>Inserted new row: A1.5</t>
  </si>
  <si>
    <t xml:space="preserve">Changed value at cell E66 (minimum capital requirement- tier 1 capital) from 6% to 7%.                                                                                              Changed value at cell F66 (minimum capital requirement- total capital) from 8% to 9%.               </t>
  </si>
  <si>
    <t>B. Cap instruments &amp; req</t>
  </si>
  <si>
    <t>Further adjustments to RWA calculations.</t>
  </si>
  <si>
    <t>Replaced BS2B with the BPR133 in row 37</t>
  </si>
  <si>
    <t>Adjusted descriptions &amp; formulas: B5.0, B5.1,  B5.2 &amp; B5.23
Inserted new line: B5.3, B5.21, B5.22</t>
  </si>
  <si>
    <t>Inserted new line: B1.3, B1.4</t>
  </si>
  <si>
    <t>Updated formula for risk weighted exposure or implied risk weighted exposure  assets  for credit risk, operational risk, market risk and supervisory adjustment.</t>
  </si>
  <si>
    <t>Removed line: B2.1
Added a new line: B5.3 for Community Housing Providers
Added a new line: B5.4 for NZ super fund</t>
  </si>
  <si>
    <t>C. Credit risk sheet (BS2A)</t>
  </si>
  <si>
    <t>Included new sub-total rows.</t>
  </si>
  <si>
    <t>Additional line items to collect other past due or impaired residential mortgage RWAs</t>
  </si>
  <si>
    <t>Renamed Tab to replace BS2A with BPR131</t>
  </si>
  <si>
    <t>Inserted new line: C6.1, C6.18, C6.19, C9.0, C9.4, C11.11</t>
  </si>
  <si>
    <t>Updated formula for minimum capital requirement (column F and H)</t>
  </si>
  <si>
    <t xml:space="preserve">Inserted new lines for NZ Super Fund;
Inserted a new line for A-rated banks under "Bank".
Inserted new lines for SMEs and Agriculture under "Corporate";
Included a new sub-total row for "Corporate";
Inserted new lines for lower risk RML;
Inserted new lines for "Lending to Community Housing Providers;
Updated the risk weights for "90 days past due/impaired residential mortgages";
</t>
  </si>
  <si>
    <t>D. Retail credit risk sheet (BS2B)</t>
  </si>
  <si>
    <t>Included new sub-total rows and validation checks.</t>
  </si>
  <si>
    <t>Adjustments to formula in 'Average risk weight' fields, to remove errors if no exposure exists.</t>
  </si>
  <si>
    <t xml:space="preserve">Removed BS2B from tab name </t>
  </si>
  <si>
    <t>Inserted new line: D3.1</t>
  </si>
  <si>
    <t>E. Non-retail credit risk sheet (BS2B)</t>
  </si>
  <si>
    <t>Included new sub-total rows and validation checks. Additional PD grades have been provided for more granular reporting.</t>
  </si>
  <si>
    <t>Inserted new rows: E1.0 - E3.9 for IRB banks to report based on the Standardised approach</t>
  </si>
  <si>
    <t xml:space="preserve">Removed IRB scalar of 1.06. To reflect the change formula have been adjusted in 'Risk Weighted Exposure ($m)' field, cells: E6 to E10, E12 to E16, E18 to E21, E23 to E26, E28 to E29.
</t>
  </si>
  <si>
    <t>Inserted new line: E1.50, E1.51, E1.52</t>
  </si>
  <si>
    <t>Updated formula for minimum capital requirement (column F)</t>
  </si>
  <si>
    <t>Inserted new lines for NZ Super Fund;
Inserted a new line for A-rated banks under "Bank";
Inserted new lines for "Lending to Community Housing Providers；
Updated the row references in the label accordlingly.</t>
  </si>
  <si>
    <t>F. Slotting (BS2B)</t>
  </si>
  <si>
    <t>Summary validation</t>
  </si>
  <si>
    <t xml:space="preserve">Added validation summary. </t>
  </si>
  <si>
    <t>Unnecessary validations have been removed.</t>
  </si>
  <si>
    <t>Updated the cell references in Cells B9 and B10</t>
  </si>
  <si>
    <t>All Registered Banks</t>
  </si>
  <si>
    <t>ANZSIC</t>
  </si>
  <si>
    <t xml:space="preserve"> NZ registered banks and their parents</t>
  </si>
  <si>
    <t>Classification</t>
  </si>
  <si>
    <t>Standard and Poor's</t>
  </si>
  <si>
    <t>Fitch</t>
  </si>
  <si>
    <t>Moody's</t>
  </si>
  <si>
    <t>Dates</t>
  </si>
  <si>
    <t>Select from list</t>
  </si>
  <si>
    <t>FSIS Code</t>
  </si>
  <si>
    <t>Agriculture: Dairy farming</t>
  </si>
  <si>
    <t>ANZ - Australia and New Zealand Banking Group Limited (Australia banking group)</t>
  </si>
  <si>
    <t>Non-Resident Financial Institutions abroad</t>
  </si>
  <si>
    <t>AAA</t>
  </si>
  <si>
    <t>Aaa</t>
  </si>
  <si>
    <t>ANZ Bank New Zealand Limited</t>
  </si>
  <si>
    <t>ANZ</t>
  </si>
  <si>
    <t xml:space="preserve">Agriculture: Sheep &amp; beef farming &amp; grain farming </t>
  </si>
  <si>
    <t>ANZ - ANZ Bank New Zealand Limited</t>
  </si>
  <si>
    <t>Depository Institution</t>
  </si>
  <si>
    <t>AA+</t>
  </si>
  <si>
    <t>Aa1</t>
  </si>
  <si>
    <t>Australia and New Zealand Banking Group Limited (B)</t>
  </si>
  <si>
    <t>ANZB</t>
  </si>
  <si>
    <t>Agriculture: Horticulture</t>
  </si>
  <si>
    <t>ANZ - Australia and New Zealand Banking Group Limited (NZ branch)</t>
  </si>
  <si>
    <t>AA</t>
  </si>
  <si>
    <t>Aa2</t>
  </si>
  <si>
    <t>ASB Bank Limited</t>
  </si>
  <si>
    <t>ASB-BK</t>
  </si>
  <si>
    <t>Agriculture: Other agriculture on farm</t>
  </si>
  <si>
    <t>BoB - Bank of Baroda Limited (India banking group)</t>
  </si>
  <si>
    <t>AA-</t>
  </si>
  <si>
    <t>Aa3</t>
  </si>
  <si>
    <t>Bank of Baroda (New Zealand) Limited</t>
  </si>
  <si>
    <t>BARODA</t>
  </si>
  <si>
    <t>Forestry &amp; logging</t>
  </si>
  <si>
    <t>BoB - Bank of Baroda (New Zealand) Limited</t>
  </si>
  <si>
    <t>A+</t>
  </si>
  <si>
    <t>A1</t>
  </si>
  <si>
    <t>Bank of China (New Zealand) Limited</t>
  </si>
  <si>
    <t>BOC</t>
  </si>
  <si>
    <t>Aquaculture, fishing, hunting &amp; trapping</t>
  </si>
  <si>
    <t>BoC - Bank of China Limited (China banking group)</t>
  </si>
  <si>
    <t xml:space="preserve">A </t>
  </si>
  <si>
    <t>A</t>
  </si>
  <si>
    <t>A2</t>
  </si>
  <si>
    <t>Bank of India (New Zealand) Limited</t>
  </si>
  <si>
    <t>BOI-NZ</t>
  </si>
  <si>
    <t>Agriculture, Forestry and Fishing Support Services</t>
  </si>
  <si>
    <t>BoC - Bank of China (New Zealand) Limited</t>
  </si>
  <si>
    <t>A-</t>
  </si>
  <si>
    <t>A3</t>
  </si>
  <si>
    <t>Bank of New Zealand</t>
  </si>
  <si>
    <t>BNZ</t>
  </si>
  <si>
    <t>Mining</t>
  </si>
  <si>
    <t>BoI - Bank of India (New Zealand) Limited</t>
  </si>
  <si>
    <t>BBB+</t>
  </si>
  <si>
    <t>Baa1</t>
  </si>
  <si>
    <t>China Construction Bank (New Zealand) Limited</t>
  </si>
  <si>
    <t>CCB</t>
  </si>
  <si>
    <t>Food product, beverage &amp; tobacco manufacturing</t>
  </si>
  <si>
    <t>BoI - Bank of India Limited (India banking group)</t>
  </si>
  <si>
    <t>BBB</t>
  </si>
  <si>
    <t>Baa2</t>
  </si>
  <si>
    <t>Citibank N A (B)</t>
  </si>
  <si>
    <t>CITI-BK</t>
  </si>
  <si>
    <t>Textile, leather, clothing &amp; footwear manufacturing</t>
  </si>
  <si>
    <t>BoTMU - The Bank of Tokyo-Mitsubishi UFJ Limited (Japan banking group)</t>
  </si>
  <si>
    <t>BBB-</t>
  </si>
  <si>
    <t>Baa3</t>
  </si>
  <si>
    <t>Commonwealth Bank of Australia (B)</t>
  </si>
  <si>
    <t>CBAB</t>
  </si>
  <si>
    <t>Wood, paper &amp; printing manufacturing</t>
  </si>
  <si>
    <t>BoTMU - The Bank of Tokyo-Mitsubishi UFJ Limited (NZ branch)</t>
  </si>
  <si>
    <t>BB+</t>
  </si>
  <si>
    <t>Ba1</t>
  </si>
  <si>
    <t>Cooperatieve Rabobank U.A. trading as Rabobank Nederland (B)</t>
  </si>
  <si>
    <t>RABOB</t>
  </si>
  <si>
    <t>Other manufacturing</t>
  </si>
  <si>
    <t>CBA - Commonwealth Bank of Australia  (Australia banking group)</t>
  </si>
  <si>
    <t>BB</t>
  </si>
  <si>
    <t>Ba2</t>
  </si>
  <si>
    <t>Heartland Bank Limited</t>
  </si>
  <si>
    <t>HEART-BK</t>
  </si>
  <si>
    <t>Electricity, gas, water &amp; waste services</t>
  </si>
  <si>
    <t>CBA - ASB Bank Limited</t>
  </si>
  <si>
    <t>BB-</t>
  </si>
  <si>
    <t>Ba3</t>
  </si>
  <si>
    <t>Heartland Bank Limited - Banking Group</t>
  </si>
  <si>
    <t>HEART-Grp</t>
  </si>
  <si>
    <t>Construction</t>
  </si>
  <si>
    <t>CBA - Commonwealth Bank of Australia (NZ branch)</t>
  </si>
  <si>
    <t>B+</t>
  </si>
  <si>
    <t>B1</t>
  </si>
  <si>
    <t>Industrial and Commercial Bank of China (New Zealand) Limited</t>
  </si>
  <si>
    <t>ICBC</t>
  </si>
  <si>
    <t>Wholesale trade</t>
  </si>
  <si>
    <t>CCB - China Construction Bank Corporation (China banking group)</t>
  </si>
  <si>
    <t>B</t>
  </si>
  <si>
    <t>B2</t>
  </si>
  <si>
    <t>JPMorgan Chase Bank NA (B)</t>
  </si>
  <si>
    <t>JPMC</t>
  </si>
  <si>
    <t>Retail trade</t>
  </si>
  <si>
    <t>CCB - China Construction Bank (New Zealand) Limited</t>
  </si>
  <si>
    <t>B-</t>
  </si>
  <si>
    <t>B3</t>
  </si>
  <si>
    <t>Kiwibank Limited</t>
  </si>
  <si>
    <t>KIWI</t>
  </si>
  <si>
    <t>Accommodation &amp; food services</t>
  </si>
  <si>
    <t>CITI - Citigroup Inc (Ultimate holding company)</t>
  </si>
  <si>
    <t>CCC+</t>
  </si>
  <si>
    <t>CCC</t>
  </si>
  <si>
    <t>Caa1</t>
  </si>
  <si>
    <t>Kookmin Bank (B)</t>
  </si>
  <si>
    <t>KOOK</t>
  </si>
  <si>
    <t>Transport, postal &amp; warehousing</t>
  </si>
  <si>
    <t>CITI - Citibank N.A. (US banking group)</t>
  </si>
  <si>
    <t>CC</t>
  </si>
  <si>
    <t>Caa2</t>
  </si>
  <si>
    <t>Rabobank New Zealand Limited</t>
  </si>
  <si>
    <t>RABO-NZ</t>
  </si>
  <si>
    <t>Information media &amp; telecommunications</t>
  </si>
  <si>
    <t>CITI - Citibank N.A. (NZ branch)</t>
  </si>
  <si>
    <t>CCC-</t>
  </si>
  <si>
    <t>C</t>
  </si>
  <si>
    <t>Caa3</t>
  </si>
  <si>
    <t>Southland Building Society</t>
  </si>
  <si>
    <t>SBS-Bk</t>
  </si>
  <si>
    <t>Depository institutions</t>
  </si>
  <si>
    <t>COOP - The Co-operative Bank Limited</t>
  </si>
  <si>
    <t>RD &amp; D</t>
  </si>
  <si>
    <t>Ca</t>
  </si>
  <si>
    <t>The Bank of Tokyo-Mitsubishi UFJ Limited (B)</t>
  </si>
  <si>
    <t>MUFG</t>
  </si>
  <si>
    <t>Insurance</t>
  </si>
  <si>
    <t>HEART - Heartland Bank Limited</t>
  </si>
  <si>
    <t>The Co-operative Bank Limited</t>
  </si>
  <si>
    <t>CO-OP</t>
  </si>
  <si>
    <t>Pension funds</t>
  </si>
  <si>
    <t>HEART - Heartland Bank Limited - Banking Group</t>
  </si>
  <si>
    <t>D</t>
  </si>
  <si>
    <t>The Hongkong and Shanghai Banking Corporation Limited (B)</t>
  </si>
  <si>
    <t>HSBC</t>
  </si>
  <si>
    <t>Other financial investment funds</t>
  </si>
  <si>
    <t>HSBC - HSBC Holdings plc (Ultimate holding company)</t>
  </si>
  <si>
    <t>TSB Bank Limited</t>
  </si>
  <si>
    <t>TSB</t>
  </si>
  <si>
    <t>All other financial institutions</t>
  </si>
  <si>
    <t>HSBC - The Hongkong and Shanghai Banking Corporation Limited (Hong Kong banking group)</t>
  </si>
  <si>
    <t>Westpac Banking Corporation (B)</t>
  </si>
  <si>
    <t>WPACB</t>
  </si>
  <si>
    <t>Rental, hiring &amp; real estate services</t>
  </si>
  <si>
    <t>HSBC - The Hongkong and Shanghai Banking Corporation Limited (NZ branch)</t>
  </si>
  <si>
    <t>Westpac New Zealand Limited</t>
  </si>
  <si>
    <t>WNZL</t>
  </si>
  <si>
    <t>Professional, scientific &amp; technical services</t>
  </si>
  <si>
    <t>ICBC - Industrial and Commercial Bank of China Limited (China banking group)</t>
  </si>
  <si>
    <t>Administration &amp; support services</t>
  </si>
  <si>
    <t>ICBC - Industrial and Commercial Bank of China (New Zealand) Limited</t>
  </si>
  <si>
    <t>NZ incorporated Registered Banks</t>
  </si>
  <si>
    <t>Central government</t>
  </si>
  <si>
    <t>JPM - JPMorgan Chase Bank N.A. (US banking group)</t>
  </si>
  <si>
    <t>Local government</t>
  </si>
  <si>
    <t>JPM - JPMorgan Chase Bank N.A. (NZ branch)</t>
  </si>
  <si>
    <t>Education &amp; training</t>
  </si>
  <si>
    <t xml:space="preserve">KBK - Kookmin Bank (Korea banking group) </t>
  </si>
  <si>
    <t>Health care &amp; social assistance</t>
  </si>
  <si>
    <t>KBK - Kookmin Bank (Auckland branch)</t>
  </si>
  <si>
    <t>Arts &amp; recreational services</t>
  </si>
  <si>
    <t>NAB - National Australia Bank</t>
  </si>
  <si>
    <t>Other services</t>
  </si>
  <si>
    <t>NAB - Bank of New Zealand</t>
  </si>
  <si>
    <t>Households - Housing</t>
  </si>
  <si>
    <t>NZP - New Zealand Post Ltd</t>
  </si>
  <si>
    <t>Households - Other</t>
  </si>
  <si>
    <t>NZP - Kiwibank Limited</t>
  </si>
  <si>
    <t xml:space="preserve">Non-residents: Financial institutions abroad </t>
  </si>
  <si>
    <t>Rabo - Cooperatieve Rabobank U.A. (Netherlands banking group)</t>
  </si>
  <si>
    <t xml:space="preserve">Non-residents: Sovereign abroad </t>
  </si>
  <si>
    <t>Rabo - Cooperatieve Rabobank U.A. (NZ branch)</t>
  </si>
  <si>
    <t>Non-residents: Non-financial business abroad</t>
  </si>
  <si>
    <t>Rabo - Rabobank New Zealand Limited</t>
  </si>
  <si>
    <t xml:space="preserve">Non-residents: Other abroad </t>
  </si>
  <si>
    <t>SBS - Southland Building Society</t>
  </si>
  <si>
    <t>Not elsewhere included</t>
  </si>
  <si>
    <t>TSB - TSB Group Ltd</t>
  </si>
  <si>
    <t>All other Financial Institutions</t>
  </si>
  <si>
    <t>TSB - TSB Bank Limited</t>
  </si>
  <si>
    <t>WBC - Westpac Banking Corporation (Australia banking group)</t>
  </si>
  <si>
    <t>WBC - Westpac Banking Corporation (NZ branch)</t>
  </si>
  <si>
    <t>WBC - Westpac New Zealand Limited</t>
  </si>
  <si>
    <t>Overseas Banks (Branches)</t>
  </si>
  <si>
    <t>RBNZ Admin (Automated Load Facility)</t>
  </si>
  <si>
    <t>Please do not make changes to this sheet.</t>
  </si>
  <si>
    <t>Code</t>
  </si>
  <si>
    <t>Name</t>
  </si>
  <si>
    <t>Respondent</t>
  </si>
  <si>
    <t>Period</t>
  </si>
  <si>
    <t>Collection 1</t>
  </si>
  <si>
    <t xml:space="preserve">CAS-Q     </t>
  </si>
  <si>
    <t>Capital Satellite</t>
  </si>
  <si>
    <t>Collection 2</t>
  </si>
  <si>
    <t>Collection 3</t>
  </si>
  <si>
    <t>Collection 4</t>
  </si>
  <si>
    <t>Collection 5</t>
  </si>
  <si>
    <t>Collection 6</t>
  </si>
  <si>
    <t>Collection 7</t>
  </si>
  <si>
    <t>Collection 8</t>
  </si>
  <si>
    <t>Collection 9</t>
  </si>
  <si>
    <t>Collection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</si>
</sst>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0.0"/>
    <numFmt numFmtId="167" formatCode="0.000"/>
    <numFmt numFmtId="168" formatCode="[$-1409]d\ mmmm\ yyyy;@"/>
    <numFmt numFmtId="169" formatCode="#,##0.000"/>
    <numFmt numFmtId="170" formatCode="#,##0.0"/>
  </numFmts>
  <fonts count="77">
    <font>
      <sz val="11"/>
      <color theme="1"/>
      <name val="Arial"/>
      <family val="2"/>
    </font>
    <font>
      <sz val="11"/>
      <color theme="1"/>
      <name val="Segoe UI"/>
      <family val="2"/>
      <scheme val="minor"/>
    </font>
    <font>
      <sz val="11"/>
      <color theme="1"/>
      <name val="Segoe UI"/>
      <family val="2"/>
      <scheme val="minor"/>
    </font>
    <font>
      <sz val="11"/>
      <color theme="1"/>
      <name val="Segoe UI"/>
      <family val="2"/>
      <scheme val="minor"/>
    </font>
    <font>
      <sz val="10"/>
      <color theme="1"/>
      <name val="Arial"/>
      <family val="2"/>
    </font>
    <font>
      <b/>
      <sz val="10"/>
      <color theme="1"/>
      <name val="Arial"/>
      <family val="2"/>
    </font>
    <font>
      <sz val="11"/>
      <name val="Arial"/>
      <family val="2"/>
    </font>
    <font>
      <sz val="11"/>
      <color theme="1"/>
      <name val="Arial"/>
      <family val="2"/>
    </font>
    <font>
      <sz val="10"/>
      <name val="Arial"/>
      <family val="2"/>
    </font>
    <font>
      <sz val="11"/>
      <color theme="1"/>
      <name val="Segoe UI"/>
      <family val="2"/>
      <scheme val="minor"/>
    </font>
    <font>
      <sz val="3"/>
      <color theme="1"/>
      <name val="Segoe UI"/>
      <family val="2"/>
      <scheme val="minor"/>
    </font>
    <font>
      <sz val="12"/>
      <color theme="1"/>
      <name val="Segoe UI"/>
      <family val="2"/>
      <scheme val="minor"/>
    </font>
    <font>
      <sz val="12"/>
      <color theme="1"/>
      <name val="Arial"/>
      <family val="2"/>
    </font>
    <font>
      <u/>
      <sz val="7.5"/>
      <color indexed="12"/>
      <name val="Arial"/>
      <family val="2"/>
    </font>
    <font>
      <sz val="12"/>
      <name val="Frutiger 45 Light"/>
      <family val="2"/>
    </font>
    <font>
      <i/>
      <sz val="12"/>
      <name val="Frutiger 45 Light"/>
      <family val="2"/>
    </font>
    <font>
      <sz val="11"/>
      <color indexed="8"/>
      <name val="Calibri"/>
      <family val="2"/>
    </font>
    <font>
      <b/>
      <sz val="12"/>
      <color indexed="9"/>
      <name val="Times New Roman"/>
      <family val="1"/>
    </font>
    <font>
      <b/>
      <sz val="14"/>
      <name val="Frutiger 87ExtraBlackCn"/>
      <family val="2"/>
    </font>
    <font>
      <b/>
      <sz val="12"/>
      <name val="Frutiger 45 Light"/>
      <family val="2"/>
    </font>
    <font>
      <sz val="10"/>
      <name val="Frutiger"/>
    </font>
    <font>
      <sz val="9"/>
      <color indexed="81"/>
      <name val="Tahoma"/>
      <family val="2"/>
    </font>
    <font>
      <sz val="18"/>
      <color theme="1"/>
      <name val="Arial"/>
      <family val="2"/>
    </font>
    <font>
      <u/>
      <sz val="11"/>
      <color theme="10"/>
      <name val="Calibri"/>
      <family val="2"/>
    </font>
    <font>
      <sz val="10"/>
      <color theme="1"/>
      <name val="Segoe UI"/>
      <family val="2"/>
      <scheme val="minor"/>
    </font>
    <font>
      <sz val="11"/>
      <color theme="1"/>
      <name val="Arial Mäori"/>
      <family val="2"/>
    </font>
    <font>
      <b/>
      <sz val="11"/>
      <color rgb="FFFF0000"/>
      <name val="Arial"/>
      <family val="2"/>
    </font>
    <font>
      <sz val="8"/>
      <color theme="1"/>
      <name val="Arial"/>
      <family val="2"/>
    </font>
    <font>
      <sz val="11"/>
      <color rgb="FFFF0000"/>
      <name val="Segoe UI"/>
      <family val="2"/>
      <scheme val="minor"/>
    </font>
    <font>
      <b/>
      <sz val="11"/>
      <color theme="1"/>
      <name val="Segoe UI"/>
      <family val="2"/>
      <scheme val="minor"/>
    </font>
    <font>
      <sz val="11"/>
      <color theme="0"/>
      <name val="Segoe UI"/>
      <family val="2"/>
      <scheme val="minor"/>
    </font>
    <font>
      <b/>
      <sz val="24"/>
      <color theme="1"/>
      <name val="Segoe UI"/>
      <family val="2"/>
      <scheme val="minor"/>
    </font>
    <font>
      <b/>
      <sz val="3"/>
      <color theme="1"/>
      <name val="Segoe UI"/>
      <family val="2"/>
      <scheme val="minor"/>
    </font>
    <font>
      <b/>
      <sz val="12"/>
      <color theme="1"/>
      <name val="Segoe UI"/>
      <family val="2"/>
      <scheme val="minor"/>
    </font>
    <font>
      <sz val="12"/>
      <color rgb="FF000000"/>
      <name val="Segoe UI"/>
      <family val="2"/>
      <scheme val="minor"/>
    </font>
    <font>
      <i/>
      <sz val="12"/>
      <color theme="1"/>
      <name val="Segoe UI"/>
      <family val="2"/>
      <scheme val="minor"/>
    </font>
    <font>
      <u/>
      <sz val="12"/>
      <color indexed="12"/>
      <name val="Segoe UI"/>
      <family val="2"/>
      <scheme val="minor"/>
    </font>
    <font>
      <sz val="12"/>
      <color rgb="FF0000FF"/>
      <name val="Segoe UI"/>
      <family val="2"/>
      <scheme val="minor"/>
    </font>
    <font>
      <sz val="12"/>
      <color rgb="FFFF0000"/>
      <name val="Segoe UI"/>
      <family val="2"/>
      <scheme val="minor"/>
    </font>
    <font>
      <sz val="12"/>
      <name val="Segoe UI"/>
      <family val="2"/>
      <scheme val="minor"/>
    </font>
    <font>
      <b/>
      <sz val="28"/>
      <color rgb="FFED1164"/>
      <name val="Segoe UI"/>
      <family val="2"/>
      <scheme val="minor"/>
    </font>
    <font>
      <sz val="14"/>
      <color theme="1"/>
      <name val="Segoe UI Emoji"/>
      <family val="2"/>
    </font>
    <font>
      <sz val="11"/>
      <color rgb="FF000000"/>
      <name val="Segoe UI"/>
      <family val="2"/>
      <scheme val="minor"/>
    </font>
    <font>
      <b/>
      <sz val="18"/>
      <color rgb="FFFFFFFF"/>
      <name val="Segoe UI"/>
      <family val="2"/>
      <scheme val="minor"/>
    </font>
    <font>
      <sz val="18"/>
      <color rgb="FF000000"/>
      <name val="Segoe UI"/>
      <family val="2"/>
      <scheme val="minor"/>
    </font>
    <font>
      <b/>
      <sz val="11"/>
      <color rgb="FFFFFFFF"/>
      <name val="Segoe UI"/>
      <family val="2"/>
      <scheme val="minor"/>
    </font>
    <font>
      <b/>
      <sz val="11"/>
      <name val="Segoe UI"/>
      <family val="2"/>
      <scheme val="minor"/>
    </font>
    <font>
      <sz val="11"/>
      <name val="Segoe UI"/>
      <family val="2"/>
      <scheme val="minor"/>
    </font>
    <font>
      <u/>
      <sz val="11"/>
      <color indexed="12"/>
      <name val="Segoe UI"/>
      <family val="2"/>
      <scheme val="minor"/>
    </font>
    <font>
      <u/>
      <sz val="11"/>
      <color rgb="FFFF0000"/>
      <name val="Segoe UI"/>
      <family val="2"/>
      <scheme val="minor"/>
    </font>
    <font>
      <b/>
      <sz val="11"/>
      <color rgb="FF000000"/>
      <name val="Segoe UI"/>
      <family val="2"/>
      <scheme val="minor"/>
    </font>
    <font>
      <b/>
      <sz val="11"/>
      <color indexed="8"/>
      <name val="Segoe UI"/>
      <family val="2"/>
      <scheme val="minor"/>
    </font>
    <font>
      <sz val="11"/>
      <color indexed="8"/>
      <name val="Segoe UI"/>
      <family val="2"/>
      <scheme val="minor"/>
    </font>
    <font>
      <b/>
      <sz val="18"/>
      <color theme="0"/>
      <name val="Segoe UI"/>
      <family val="2"/>
      <scheme val="minor"/>
    </font>
    <font>
      <sz val="18"/>
      <color theme="0"/>
      <name val="Segoe UI"/>
      <family val="2"/>
      <scheme val="minor"/>
    </font>
    <font>
      <b/>
      <i/>
      <sz val="11"/>
      <color theme="1"/>
      <name val="Segoe UI"/>
      <family val="2"/>
      <scheme val="minor"/>
    </font>
    <font>
      <i/>
      <sz val="11"/>
      <color theme="1"/>
      <name val="Segoe UI"/>
      <family val="2"/>
      <scheme val="minor"/>
    </font>
    <font>
      <b/>
      <sz val="11"/>
      <color rgb="FFFF0000"/>
      <name val="Segoe UI"/>
      <family val="2"/>
      <scheme val="minor"/>
    </font>
    <font>
      <b/>
      <i/>
      <sz val="11"/>
      <color rgb="FFFF0000"/>
      <name val="Segoe UI"/>
      <family val="2"/>
      <scheme val="minor"/>
    </font>
    <font>
      <sz val="9"/>
      <name val="Segoe UI"/>
      <family val="2"/>
      <scheme val="minor"/>
    </font>
    <font>
      <b/>
      <sz val="14"/>
      <color theme="1"/>
      <name val="Segoe UI"/>
      <family val="2"/>
      <scheme val="minor"/>
    </font>
    <font>
      <b/>
      <sz val="14"/>
      <color theme="0"/>
      <name val="Segoe UI"/>
      <family val="2"/>
      <scheme val="minor"/>
    </font>
    <font>
      <b/>
      <sz val="14"/>
      <name val="Segoe UI"/>
      <family val="2"/>
      <scheme val="minor"/>
    </font>
    <font>
      <b/>
      <sz val="16"/>
      <color theme="0"/>
      <name val="Segoe UI"/>
      <family val="2"/>
      <scheme val="minor"/>
    </font>
    <font>
      <u/>
      <sz val="11"/>
      <color theme="1"/>
      <name val="Segoe UI"/>
      <family val="2"/>
      <scheme val="minor"/>
    </font>
    <font>
      <sz val="14"/>
      <color theme="1"/>
      <name val="Segoe UI"/>
      <family val="2"/>
      <scheme val="minor"/>
    </font>
    <font>
      <sz val="14"/>
      <color theme="0"/>
      <name val="Segoe UI"/>
      <family val="2"/>
      <scheme val="minor"/>
    </font>
    <font>
      <b/>
      <i/>
      <sz val="11"/>
      <name val="Segoe UI"/>
      <family val="2"/>
      <scheme val="minor"/>
    </font>
    <font>
      <i/>
      <sz val="11"/>
      <name val="Segoe UI"/>
      <family val="2"/>
      <scheme val="minor"/>
    </font>
    <font>
      <u/>
      <sz val="11"/>
      <color rgb="FF0000FF"/>
      <name val="Segoe UI"/>
      <family val="2"/>
      <scheme val="minor"/>
    </font>
    <font>
      <sz val="8"/>
      <name val="Segoe UI"/>
      <family val="2"/>
      <scheme val="minor"/>
    </font>
    <font>
      <b/>
      <sz val="10"/>
      <name val="Segoe UI"/>
      <family val="2"/>
      <scheme val="minor"/>
    </font>
    <font>
      <sz val="10"/>
      <name val="Segoe UI"/>
      <family val="2"/>
      <scheme val="minor"/>
    </font>
    <font>
      <b/>
      <sz val="10"/>
      <color theme="1"/>
      <name val="Segoe UI"/>
      <family val="2"/>
      <scheme val="minor"/>
    </font>
    <font>
      <b/>
      <sz val="10"/>
      <name val="Arial"/>
      <family val="2"/>
    </font>
    <font>
      <sz val="8"/>
      <name val="Arial"/>
      <family val="2"/>
    </font>
    <font>
      <sz val="8"/>
      <color theme="1"/>
      <name val="Segoe UI"/>
      <family val="2"/>
    </font>
  </fonts>
  <fills count="19">
    <fill>
      <patternFill patternType="none"/>
    </fill>
    <fill>
      <patternFill patternType="gray125"/>
    </fill>
    <fill>
      <patternFill patternType="solid">
        <fgColor theme="0" tint="-0.14999847407452621"/>
        <bgColor indexed="64"/>
      </patternFill>
    </fill>
    <fill>
      <patternFill patternType="solid">
        <fgColor rgb="FFE6E6E6"/>
        <bgColor indexed="64"/>
      </patternFill>
    </fill>
    <fill>
      <patternFill patternType="solid">
        <fgColor theme="0"/>
        <bgColor indexed="64"/>
      </patternFill>
    </fill>
    <fill>
      <patternFill patternType="solid">
        <fgColor rgb="FFBFBFBF"/>
        <bgColor indexed="64"/>
      </patternFill>
    </fill>
    <fill>
      <patternFill patternType="solid">
        <fgColor indexed="48"/>
        <bgColor indexed="64"/>
      </patternFill>
    </fill>
    <fill>
      <patternFill patternType="solid">
        <fgColor theme="0" tint="-0.249977111117893"/>
        <bgColor indexed="64"/>
      </patternFill>
    </fill>
    <fill>
      <patternFill patternType="solid">
        <fgColor rgb="FFF6F5EE"/>
        <bgColor indexed="64"/>
      </patternFill>
    </fill>
    <fill>
      <patternFill patternType="solid">
        <fgColor rgb="FFF6F5EE"/>
        <bgColor rgb="FF000000"/>
      </patternFill>
    </fill>
    <fill>
      <patternFill patternType="solid">
        <fgColor rgb="FFED1164"/>
        <bgColor indexed="64"/>
      </patternFill>
    </fill>
    <fill>
      <patternFill patternType="solid">
        <fgColor rgb="FFEEF3AF"/>
        <bgColor indexed="64"/>
      </patternFill>
    </fill>
    <fill>
      <patternFill patternType="solid">
        <fgColor theme="0" tint="-0.14999847407452621"/>
        <bgColor rgb="FF000000"/>
      </patternFill>
    </fill>
    <fill>
      <patternFill patternType="solid">
        <fgColor rgb="FFED1164"/>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2"/>
        <bgColor rgb="FF000000"/>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s>
  <cellStyleXfs count="35">
    <xf numFmtId="0" fontId="0" fillId="0" borderId="0"/>
    <xf numFmtId="0" fontId="8" fillId="0" borderId="0"/>
    <xf numFmtId="0" fontId="9" fillId="0" borderId="0"/>
    <xf numFmtId="9" fontId="7" fillId="0" borderId="0" applyFont="0" applyFill="0" applyBorder="0" applyAlignment="0" applyProtection="0"/>
    <xf numFmtId="0" fontId="9" fillId="0" borderId="0"/>
    <xf numFmtId="0" fontId="13" fillId="0" borderId="0" applyNumberFormat="0" applyFill="0" applyBorder="0" applyAlignment="0" applyProtection="0">
      <alignment vertical="top"/>
      <protection locked="0"/>
    </xf>
    <xf numFmtId="0" fontId="14" fillId="0" borderId="2">
      <alignment horizontal="left" wrapText="1" indent="2"/>
    </xf>
    <xf numFmtId="0" fontId="15" fillId="0" borderId="0">
      <alignment wrapText="1"/>
    </xf>
    <xf numFmtId="165" fontId="16" fillId="0" borderId="0" applyFont="0" applyFill="0" applyBorder="0" applyAlignment="0" applyProtection="0"/>
    <xf numFmtId="164" fontId="9" fillId="0" borderId="0" applyFont="0" applyFill="0" applyBorder="0" applyAlignment="0" applyProtection="0"/>
    <xf numFmtId="0" fontId="8" fillId="0" borderId="0">
      <alignment horizontal="left" indent="2"/>
    </xf>
    <xf numFmtId="0" fontId="17" fillId="6" borderId="0">
      <alignment horizontal="center" vertical="top"/>
    </xf>
    <xf numFmtId="0" fontId="18" fillId="0" borderId="0"/>
    <xf numFmtId="0" fontId="8" fillId="0" borderId="0"/>
    <xf numFmtId="0" fontId="8" fillId="0" borderId="0"/>
    <xf numFmtId="0" fontId="8" fillId="0" borderId="0"/>
    <xf numFmtId="0" fontId="7" fillId="0" borderId="0"/>
    <xf numFmtId="0" fontId="7" fillId="0" borderId="0"/>
    <xf numFmtId="0" fontId="7" fillId="0" borderId="0"/>
    <xf numFmtId="9" fontId="9" fillId="0" borderId="0" applyFont="0" applyFill="0" applyBorder="0" applyAlignment="0" applyProtection="0"/>
    <xf numFmtId="9" fontId="8" fillId="0" borderId="0" applyFont="0" applyFill="0" applyBorder="0" applyAlignment="0" applyProtection="0"/>
    <xf numFmtId="0" fontId="19" fillId="0" borderId="16">
      <alignment vertical="center" wrapText="1"/>
    </xf>
    <xf numFmtId="0" fontId="20" fillId="0" borderId="17">
      <alignment horizontal="center"/>
    </xf>
    <xf numFmtId="0" fontId="8" fillId="0" borderId="0"/>
    <xf numFmtId="0" fontId="23"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8" fillId="0" borderId="0"/>
    <xf numFmtId="0" fontId="24" fillId="0" borderId="0"/>
    <xf numFmtId="0" fontId="9" fillId="0" borderId="0"/>
    <xf numFmtId="0" fontId="3" fillId="0" borderId="0"/>
    <xf numFmtId="0" fontId="2" fillId="0" borderId="0"/>
    <xf numFmtId="0" fontId="2" fillId="0" borderId="0"/>
  </cellStyleXfs>
  <cellXfs count="548">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9" fillId="0" borderId="0" xfId="4"/>
    <xf numFmtId="0" fontId="0" fillId="0" borderId="0" xfId="0" applyAlignment="1">
      <alignment vertical="center" wrapText="1"/>
    </xf>
    <xf numFmtId="0" fontId="0" fillId="0" borderId="0" xfId="0" applyAlignment="1">
      <alignment horizontal="center" vertical="center" wrapText="1"/>
    </xf>
    <xf numFmtId="0" fontId="22" fillId="0" borderId="0" xfId="0" applyFont="1" applyAlignment="1">
      <alignment vertical="center"/>
    </xf>
    <xf numFmtId="0" fontId="8" fillId="0" borderId="0" xfId="29"/>
    <xf numFmtId="0" fontId="4" fillId="0" borderId="0" xfId="29" applyFont="1"/>
    <xf numFmtId="0" fontId="7" fillId="0" borderId="0" xfId="4" applyFont="1"/>
    <xf numFmtId="0" fontId="8" fillId="0" borderId="0" xfId="29" applyAlignment="1">
      <alignment horizontal="right"/>
    </xf>
    <xf numFmtId="0" fontId="9" fillId="0" borderId="0" xfId="4" applyAlignment="1">
      <alignment horizontal="left" indent="1"/>
    </xf>
    <xf numFmtId="0" fontId="0" fillId="0" borderId="0" xfId="0" applyAlignment="1">
      <alignment horizontal="left" vertical="center"/>
    </xf>
    <xf numFmtId="0" fontId="6" fillId="0" borderId="0" xfId="1" applyFont="1"/>
    <xf numFmtId="0" fontId="25" fillId="0" borderId="0" xfId="4" applyFont="1" applyAlignment="1" applyProtection="1">
      <alignment vertical="center"/>
      <protection locked="0"/>
    </xf>
    <xf numFmtId="0" fontId="25" fillId="0" borderId="0" xfId="4" applyFont="1" applyAlignment="1" applyProtection="1">
      <alignment horizontal="left" vertical="center"/>
      <protection locked="0"/>
    </xf>
    <xf numFmtId="0" fontId="0" fillId="0" borderId="0" xfId="0" applyAlignment="1">
      <alignment horizontal="left" wrapText="1"/>
    </xf>
    <xf numFmtId="0" fontId="27" fillId="0" borderId="0" xfId="0" applyFont="1" applyAlignment="1">
      <alignment horizontal="left" wrapText="1"/>
    </xf>
    <xf numFmtId="0" fontId="0" fillId="4" borderId="0" xfId="0" applyFill="1" applyAlignment="1">
      <alignment vertical="center"/>
    </xf>
    <xf numFmtId="166" fontId="26" fillId="0" borderId="0" xfId="0" applyNumberFormat="1" applyFont="1" applyAlignment="1">
      <alignment vertical="center"/>
    </xf>
    <xf numFmtId="0" fontId="0" fillId="4" borderId="0" xfId="0" applyFill="1"/>
    <xf numFmtId="166" fontId="26" fillId="4" borderId="0" xfId="0" applyNumberFormat="1" applyFont="1" applyFill="1" applyAlignment="1">
      <alignment vertical="center"/>
    </xf>
    <xf numFmtId="0" fontId="11" fillId="8" borderId="0" xfId="1" applyFont="1" applyFill="1" applyProtection="1">
      <protection locked="0"/>
    </xf>
    <xf numFmtId="0" fontId="33" fillId="8" borderId="0" xfId="1" applyFont="1" applyFill="1" applyAlignment="1" applyProtection="1">
      <alignment vertical="center"/>
      <protection locked="0"/>
    </xf>
    <xf numFmtId="0" fontId="11" fillId="8" borderId="0" xfId="1" applyFont="1" applyFill="1" applyAlignment="1" applyProtection="1">
      <alignment vertical="center" wrapText="1"/>
      <protection locked="0"/>
    </xf>
    <xf numFmtId="0" fontId="41" fillId="8" borderId="0" xfId="32" applyFont="1" applyFill="1" applyAlignment="1">
      <alignment horizontal="center" vertical="center"/>
    </xf>
    <xf numFmtId="0" fontId="42" fillId="9" borderId="0" xfId="4" applyFont="1" applyFill="1" applyAlignment="1" applyProtection="1">
      <alignment vertical="center"/>
      <protection locked="0"/>
    </xf>
    <xf numFmtId="0" fontId="42" fillId="9" borderId="0" xfId="4" applyFont="1" applyFill="1"/>
    <xf numFmtId="0" fontId="42" fillId="9" borderId="0" xfId="4" applyFont="1" applyFill="1" applyAlignment="1">
      <alignment horizontal="left" indent="1"/>
    </xf>
    <xf numFmtId="0" fontId="42" fillId="9" borderId="0" xfId="4" applyFont="1" applyFill="1" applyProtection="1">
      <protection locked="0"/>
    </xf>
    <xf numFmtId="0" fontId="42" fillId="9" borderId="0" xfId="4" applyFont="1" applyFill="1" applyAlignment="1">
      <alignment horizontal="left" vertical="center"/>
    </xf>
    <xf numFmtId="0" fontId="47" fillId="9" borderId="0" xfId="4" applyFont="1" applyFill="1" applyAlignment="1">
      <alignment horizontal="left" vertical="center"/>
    </xf>
    <xf numFmtId="49" fontId="42" fillId="9" borderId="0" xfId="4" applyNumberFormat="1" applyFont="1" applyFill="1" applyAlignment="1">
      <alignment vertical="top"/>
    </xf>
    <xf numFmtId="49" fontId="42" fillId="9" borderId="0" xfId="4" applyNumberFormat="1" applyFont="1" applyFill="1" applyAlignment="1">
      <alignment horizontal="left" vertical="top" indent="2"/>
    </xf>
    <xf numFmtId="49" fontId="42" fillId="9" borderId="0" xfId="4" applyNumberFormat="1" applyFont="1" applyFill="1" applyAlignment="1">
      <alignment horizontal="left" vertical="top"/>
    </xf>
    <xf numFmtId="49" fontId="42" fillId="9" borderId="0" xfId="4" applyNumberFormat="1" applyFont="1" applyFill="1" applyAlignment="1">
      <alignment horizontal="left" vertical="top" indent="3"/>
    </xf>
    <xf numFmtId="49" fontId="42" fillId="9" borderId="0" xfId="4" applyNumberFormat="1" applyFont="1" applyFill="1" applyAlignment="1">
      <alignment vertical="center"/>
    </xf>
    <xf numFmtId="0" fontId="47" fillId="9" borderId="0" xfId="4" applyFont="1" applyFill="1" applyAlignment="1">
      <alignment horizontal="left"/>
    </xf>
    <xf numFmtId="49" fontId="42" fillId="9" borderId="0" xfId="4" applyNumberFormat="1" applyFont="1" applyFill="1" applyAlignment="1">
      <alignment horizontal="left" vertical="top" indent="1"/>
    </xf>
    <xf numFmtId="0" fontId="46" fillId="9" borderId="0" xfId="4" applyFont="1" applyFill="1" applyAlignment="1">
      <alignment horizontal="left" vertical="center" indent="1"/>
    </xf>
    <xf numFmtId="0" fontId="50" fillId="9" borderId="0" xfId="4" applyFont="1" applyFill="1" applyAlignment="1">
      <alignment vertical="center" wrapText="1"/>
    </xf>
    <xf numFmtId="0" fontId="50" fillId="9" borderId="0" xfId="4" applyFont="1" applyFill="1" applyAlignment="1">
      <alignment horizontal="left" vertical="center" wrapText="1" indent="1"/>
    </xf>
    <xf numFmtId="0" fontId="42" fillId="9" borderId="0" xfId="4" applyFont="1" applyFill="1" applyAlignment="1">
      <alignment vertical="center" wrapText="1"/>
    </xf>
    <xf numFmtId="49" fontId="42" fillId="9" borderId="0" xfId="4" applyNumberFormat="1" applyFont="1" applyFill="1" applyAlignment="1">
      <alignment horizontal="left" vertical="top" wrapText="1"/>
    </xf>
    <xf numFmtId="49" fontId="42" fillId="9" borderId="0" xfId="4" applyNumberFormat="1" applyFont="1" applyFill="1" applyAlignment="1">
      <alignment horizontal="left" vertical="top" wrapText="1" indent="1"/>
    </xf>
    <xf numFmtId="0" fontId="42" fillId="9" borderId="0" xfId="4" applyFont="1" applyFill="1" applyAlignment="1">
      <alignment horizontal="left" vertical="center" indent="1"/>
    </xf>
    <xf numFmtId="0" fontId="50" fillId="9" borderId="0" xfId="4" applyFont="1" applyFill="1" applyAlignment="1">
      <alignment horizontal="right" vertical="center" wrapText="1"/>
    </xf>
    <xf numFmtId="0" fontId="42" fillId="9" borderId="0" xfId="4" applyFont="1" applyFill="1" applyAlignment="1">
      <alignment wrapText="1"/>
    </xf>
    <xf numFmtId="0" fontId="50" fillId="9" borderId="0" xfId="4" applyFont="1" applyFill="1"/>
    <xf numFmtId="0" fontId="42" fillId="9" borderId="0" xfId="4" applyFont="1" applyFill="1" applyAlignment="1">
      <alignment horizontal="left" vertical="center" wrapText="1" indent="1"/>
    </xf>
    <xf numFmtId="0" fontId="42" fillId="9" borderId="0" xfId="4" applyFont="1" applyFill="1" applyAlignment="1" applyProtection="1">
      <alignment vertical="center" wrapText="1"/>
      <protection locked="0"/>
    </xf>
    <xf numFmtId="0" fontId="50" fillId="9" borderId="0" xfId="4" applyFont="1" applyFill="1" applyAlignment="1" applyProtection="1">
      <alignment vertical="center" wrapText="1"/>
      <protection locked="0"/>
    </xf>
    <xf numFmtId="0" fontId="42" fillId="9" borderId="0" xfId="4" applyFont="1" applyFill="1" applyAlignment="1">
      <alignment vertical="top" wrapText="1"/>
    </xf>
    <xf numFmtId="0" fontId="42" fillId="9" borderId="0" xfId="4" applyFont="1" applyFill="1" applyAlignment="1" applyProtection="1">
      <alignment vertical="top" wrapText="1"/>
      <protection locked="0"/>
    </xf>
    <xf numFmtId="0" fontId="48" fillId="9" borderId="0" xfId="5" applyFont="1" applyFill="1" applyBorder="1" applyAlignment="1" applyProtection="1">
      <alignment vertical="center"/>
    </xf>
    <xf numFmtId="0" fontId="42" fillId="9" borderId="0" xfId="4" applyFont="1" applyFill="1" applyAlignment="1">
      <alignment horizontal="left" vertical="center" wrapText="1"/>
    </xf>
    <xf numFmtId="0" fontId="47" fillId="9" borderId="0" xfId="4" applyFont="1" applyFill="1" applyAlignment="1">
      <alignment vertical="center"/>
    </xf>
    <xf numFmtId="0" fontId="47" fillId="9" borderId="0" xfId="4" applyFont="1" applyFill="1"/>
    <xf numFmtId="0" fontId="46" fillId="9" borderId="0" xfId="4" applyFont="1" applyFill="1" applyAlignment="1">
      <alignment horizontal="center" vertical="center"/>
    </xf>
    <xf numFmtId="0" fontId="47" fillId="8" borderId="0" xfId="4" applyFont="1" applyFill="1"/>
    <xf numFmtId="0" fontId="47" fillId="0" borderId="0" xfId="4" applyFont="1"/>
    <xf numFmtId="0" fontId="43" fillId="9" borderId="0" xfId="4" applyFont="1" applyFill="1" applyAlignment="1">
      <alignment horizontal="left" vertical="center"/>
    </xf>
    <xf numFmtId="0" fontId="44" fillId="9" borderId="0" xfId="4" applyFont="1" applyFill="1" applyAlignment="1">
      <alignment horizontal="left" vertical="center"/>
    </xf>
    <xf numFmtId="0" fontId="46" fillId="9" borderId="0" xfId="4" applyFont="1" applyFill="1" applyAlignment="1">
      <alignment vertical="center"/>
    </xf>
    <xf numFmtId="0" fontId="42" fillId="0" borderId="3" xfId="4" applyFont="1" applyBorder="1" applyAlignment="1" applyProtection="1">
      <alignment horizontal="center" vertical="center" wrapText="1"/>
      <protection locked="0"/>
    </xf>
    <xf numFmtId="10" fontId="46" fillId="5" borderId="3" xfId="3" applyNumberFormat="1" applyFont="1" applyFill="1" applyBorder="1" applyAlignment="1" applyProtection="1">
      <alignment horizontal="right" vertical="center"/>
    </xf>
    <xf numFmtId="169" fontId="46" fillId="5" borderId="3" xfId="0" applyNumberFormat="1" applyFont="1" applyFill="1" applyBorder="1" applyAlignment="1">
      <alignment vertical="center"/>
    </xf>
    <xf numFmtId="0" fontId="29" fillId="8" borderId="7" xfId="0" applyFont="1" applyFill="1" applyBorder="1" applyAlignment="1">
      <alignment vertical="center"/>
    </xf>
    <xf numFmtId="0" fontId="47" fillId="8" borderId="7" xfId="0" applyFont="1" applyFill="1" applyBorder="1" applyAlignment="1">
      <alignment vertical="center"/>
    </xf>
    <xf numFmtId="0" fontId="0" fillId="8" borderId="0" xfId="0" applyFill="1" applyAlignment="1">
      <alignment vertical="center"/>
    </xf>
    <xf numFmtId="0" fontId="53" fillId="8" borderId="0" xfId="0" applyFont="1" applyFill="1" applyAlignment="1">
      <alignment horizontal="left" vertical="center"/>
    </xf>
    <xf numFmtId="0" fontId="54" fillId="8" borderId="0" xfId="0" applyFont="1" applyFill="1" applyAlignment="1">
      <alignment vertical="center"/>
    </xf>
    <xf numFmtId="0" fontId="55" fillId="8" borderId="0" xfId="0" applyFont="1" applyFill="1" applyAlignment="1">
      <alignment vertical="center"/>
    </xf>
    <xf numFmtId="0" fontId="29" fillId="8" borderId="0" xfId="0" applyFont="1" applyFill="1" applyAlignment="1">
      <alignment horizontal="left" vertical="center"/>
    </xf>
    <xf numFmtId="0" fontId="29" fillId="8" borderId="5" xfId="0" applyFont="1" applyFill="1" applyBorder="1" applyAlignment="1">
      <alignment vertical="center" wrapText="1"/>
    </xf>
    <xf numFmtId="0" fontId="55" fillId="8" borderId="1" xfId="0" applyFont="1" applyFill="1" applyBorder="1" applyAlignment="1">
      <alignment horizontal="center" vertical="center" wrapText="1"/>
    </xf>
    <xf numFmtId="0" fontId="55" fillId="8" borderId="1" xfId="0" applyFont="1" applyFill="1" applyBorder="1" applyAlignment="1">
      <alignment vertical="center" wrapText="1"/>
    </xf>
    <xf numFmtId="0" fontId="55" fillId="8" borderId="6" xfId="0" applyFont="1" applyFill="1" applyBorder="1" applyAlignment="1">
      <alignment horizontal="center" vertical="center" wrapText="1"/>
    </xf>
    <xf numFmtId="0" fontId="56" fillId="8" borderId="7" xfId="0" applyFont="1" applyFill="1" applyBorder="1" applyAlignment="1">
      <alignment vertical="center" wrapText="1"/>
    </xf>
    <xf numFmtId="0" fontId="56" fillId="8" borderId="0" xfId="0" applyFont="1" applyFill="1" applyAlignment="1">
      <alignment horizontal="center" vertical="center" wrapText="1"/>
    </xf>
    <xf numFmtId="0" fontId="56" fillId="8" borderId="0" xfId="0" applyFont="1" applyFill="1" applyAlignment="1">
      <alignment horizontal="right" vertical="center" wrapText="1"/>
    </xf>
    <xf numFmtId="0" fontId="55" fillId="8" borderId="7" xfId="0" applyFont="1" applyFill="1" applyBorder="1" applyAlignment="1">
      <alignment vertical="center" wrapText="1"/>
    </xf>
    <xf numFmtId="0" fontId="55" fillId="8" borderId="0" xfId="0" applyFont="1" applyFill="1" applyAlignment="1">
      <alignment horizontal="center" vertical="center" wrapText="1"/>
    </xf>
    <xf numFmtId="0" fontId="29" fillId="8" borderId="7" xfId="0" applyFont="1" applyFill="1" applyBorder="1" applyAlignment="1">
      <alignment horizontal="justify" vertical="center" wrapText="1"/>
    </xf>
    <xf numFmtId="0" fontId="29" fillId="8" borderId="0" xfId="0" applyFont="1" applyFill="1" applyAlignment="1">
      <alignment horizontal="center" vertical="center" wrapText="1"/>
    </xf>
    <xf numFmtId="0" fontId="29" fillId="8" borderId="0" xfId="0" applyFont="1" applyFill="1" applyAlignment="1">
      <alignment horizontal="right" vertical="center" wrapText="1"/>
    </xf>
    <xf numFmtId="0" fontId="29" fillId="8" borderId="7" xfId="0" applyFont="1" applyFill="1" applyBorder="1" applyAlignment="1">
      <alignment vertical="center" wrapText="1"/>
    </xf>
    <xf numFmtId="0" fontId="55" fillId="8" borderId="0" xfId="0" applyFont="1" applyFill="1" applyAlignment="1">
      <alignment horizontal="right" vertical="center" wrapText="1"/>
    </xf>
    <xf numFmtId="0" fontId="55" fillId="8" borderId="8" xfId="0" applyFont="1" applyFill="1" applyBorder="1" applyAlignment="1">
      <alignment horizontal="center" vertical="center" wrapText="1"/>
    </xf>
    <xf numFmtId="0" fontId="47" fillId="8" borderId="0" xfId="0" applyFont="1" applyFill="1" applyAlignment="1">
      <alignment horizontal="left" vertical="center"/>
    </xf>
    <xf numFmtId="0" fontId="47" fillId="8" borderId="7" xfId="0" applyFont="1" applyFill="1" applyBorder="1" applyAlignment="1">
      <alignment vertical="center" wrapText="1"/>
    </xf>
    <xf numFmtId="0" fontId="47" fillId="8" borderId="0" xfId="0" applyFont="1" applyFill="1" applyAlignment="1">
      <alignment horizontal="center" vertical="center" wrapText="1"/>
    </xf>
    <xf numFmtId="0" fontId="57" fillId="8" borderId="0" xfId="0" applyFont="1" applyFill="1" applyAlignment="1">
      <alignment vertical="center"/>
    </xf>
    <xf numFmtId="0" fontId="29" fillId="8" borderId="8" xfId="0" applyFont="1" applyFill="1" applyBorder="1" applyAlignment="1">
      <alignment horizontal="center" vertical="center" wrapText="1"/>
    </xf>
    <xf numFmtId="0" fontId="29" fillId="8" borderId="0" xfId="0" applyFont="1" applyFill="1" applyAlignment="1">
      <alignment horizontal="justify" vertical="center" wrapText="1"/>
    </xf>
    <xf numFmtId="0" fontId="55" fillId="8" borderId="12" xfId="0" applyFont="1" applyFill="1" applyBorder="1" applyAlignment="1">
      <alignment vertical="center" wrapText="1"/>
    </xf>
    <xf numFmtId="0" fontId="55" fillId="8" borderId="2"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8" borderId="2" xfId="0" applyFont="1" applyFill="1" applyBorder="1" applyAlignment="1">
      <alignment vertical="center" wrapText="1"/>
    </xf>
    <xf numFmtId="0" fontId="29" fillId="8" borderId="0" xfId="0" applyFont="1" applyFill="1" applyAlignment="1">
      <alignment vertical="center" wrapText="1"/>
    </xf>
    <xf numFmtId="0" fontId="55" fillId="8" borderId="0" xfId="0" applyFont="1" applyFill="1" applyAlignment="1">
      <alignment vertical="center" wrapText="1"/>
    </xf>
    <xf numFmtId="0" fontId="58" fillId="8" borderId="0" xfId="0" applyFont="1" applyFill="1" applyAlignment="1">
      <alignment vertical="center" wrapText="1"/>
    </xf>
    <xf numFmtId="0" fontId="57" fillId="8" borderId="0" xfId="0" applyFont="1" applyFill="1" applyAlignment="1">
      <alignment vertical="center" wrapText="1"/>
    </xf>
    <xf numFmtId="0" fontId="46" fillId="8" borderId="1" xfId="0" applyFont="1" applyFill="1" applyBorder="1" applyAlignment="1">
      <alignment horizontal="center" vertical="center" wrapText="1"/>
    </xf>
    <xf numFmtId="0" fontId="47" fillId="8" borderId="6" xfId="0" applyFont="1" applyFill="1" applyBorder="1" applyAlignment="1">
      <alignment vertical="center"/>
    </xf>
    <xf numFmtId="0" fontId="47" fillId="8" borderId="5" xfId="0" applyFont="1" applyFill="1" applyBorder="1" applyAlignment="1">
      <alignment vertical="center" wrapText="1"/>
    </xf>
    <xf numFmtId="0" fontId="47" fillId="8" borderId="0" xfId="0" applyFont="1" applyFill="1" applyAlignment="1">
      <alignment vertical="center" wrapText="1"/>
    </xf>
    <xf numFmtId="169" fontId="47" fillId="8" borderId="3" xfId="0" applyNumberFormat="1" applyFont="1" applyFill="1" applyBorder="1" applyAlignment="1">
      <alignment horizontal="right" vertical="center" wrapText="1"/>
    </xf>
    <xf numFmtId="0" fontId="46" fillId="8" borderId="0" xfId="0" applyFont="1" applyFill="1" applyAlignment="1">
      <alignment horizontal="center" vertical="center" wrapText="1"/>
    </xf>
    <xf numFmtId="0" fontId="47" fillId="8" borderId="8" xfId="0" applyFont="1" applyFill="1" applyBorder="1" applyAlignment="1">
      <alignment vertical="center"/>
    </xf>
    <xf numFmtId="0" fontId="47" fillId="8" borderId="0" xfId="0" applyFont="1" applyFill="1" applyAlignment="1">
      <alignment vertical="center"/>
    </xf>
    <xf numFmtId="9" fontId="47" fillId="8" borderId="8" xfId="3" applyFont="1" applyFill="1" applyBorder="1" applyAlignment="1">
      <alignment vertical="center"/>
    </xf>
    <xf numFmtId="0" fontId="47" fillId="8" borderId="2" xfId="0" applyFont="1" applyFill="1" applyBorder="1" applyAlignment="1">
      <alignment vertical="center" wrapText="1"/>
    </xf>
    <xf numFmtId="0" fontId="47" fillId="8" borderId="8" xfId="0" applyFont="1" applyFill="1" applyBorder="1" applyAlignment="1">
      <alignment vertical="center" wrapText="1"/>
    </xf>
    <xf numFmtId="0" fontId="47" fillId="8" borderId="12" xfId="0" applyFont="1" applyFill="1" applyBorder="1" applyAlignment="1">
      <alignment vertical="center" wrapText="1"/>
    </xf>
    <xf numFmtId="0" fontId="60" fillId="8" borderId="3"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3" xfId="0" applyFont="1" applyFill="1" applyBorder="1" applyAlignment="1">
      <alignment horizontal="center" vertical="center"/>
    </xf>
    <xf numFmtId="0" fontId="63" fillId="10" borderId="5" xfId="0" applyFont="1" applyFill="1" applyBorder="1" applyAlignment="1">
      <alignment horizontal="left" vertical="center" wrapText="1"/>
    </xf>
    <xf numFmtId="169" fontId="47" fillId="0" borderId="3" xfId="0" applyNumberFormat="1" applyFont="1" applyBorder="1" applyAlignment="1" applyProtection="1">
      <alignment horizontal="right" vertical="center" wrapText="1"/>
      <protection locked="0"/>
    </xf>
    <xf numFmtId="169" fontId="46" fillId="7" borderId="3" xfId="0" applyNumberFormat="1" applyFont="1" applyFill="1" applyBorder="1" applyAlignment="1">
      <alignment vertical="center"/>
    </xf>
    <xf numFmtId="169" fontId="47" fillId="7" borderId="3" xfId="0" applyNumberFormat="1" applyFont="1" applyFill="1" applyBorder="1" applyAlignment="1">
      <alignment horizontal="right" vertical="center" wrapText="1"/>
    </xf>
    <xf numFmtId="10" fontId="47" fillId="7" borderId="3" xfId="3" applyNumberFormat="1" applyFont="1" applyFill="1" applyBorder="1" applyAlignment="1">
      <alignment horizontal="right" vertical="center" wrapText="1"/>
    </xf>
    <xf numFmtId="10" fontId="47" fillId="7" borderId="3" xfId="3" applyNumberFormat="1" applyFont="1" applyFill="1" applyBorder="1" applyAlignment="1" applyProtection="1">
      <alignment horizontal="right" wrapText="1"/>
    </xf>
    <xf numFmtId="169" fontId="47" fillId="11" borderId="3" xfId="0" applyNumberFormat="1" applyFont="1" applyFill="1" applyBorder="1" applyAlignment="1">
      <alignment horizontal="right" vertical="center" wrapText="1"/>
    </xf>
    <xf numFmtId="0" fontId="62" fillId="2" borderId="3" xfId="0" applyFont="1" applyFill="1" applyBorder="1" applyAlignment="1">
      <alignment horizontal="center" vertical="center" wrapText="1"/>
    </xf>
    <xf numFmtId="0" fontId="62" fillId="2" borderId="9" xfId="0" applyFont="1" applyFill="1" applyBorder="1" applyAlignment="1">
      <alignment vertical="center" wrapText="1"/>
    </xf>
    <xf numFmtId="0" fontId="60" fillId="2" borderId="9" xfId="0" applyFont="1" applyFill="1" applyBorder="1" applyAlignment="1">
      <alignment vertical="center" wrapText="1"/>
    </xf>
    <xf numFmtId="0" fontId="60" fillId="10" borderId="11" xfId="0" applyFont="1" applyFill="1" applyBorder="1" applyAlignment="1">
      <alignment vertical="center" wrapText="1"/>
    </xf>
    <xf numFmtId="0" fontId="63" fillId="10" borderId="13" xfId="0" applyFont="1" applyFill="1" applyBorder="1" applyAlignment="1">
      <alignment vertical="center" wrapText="1"/>
    </xf>
    <xf numFmtId="0" fontId="30" fillId="8" borderId="0" xfId="0" applyFont="1" applyFill="1" applyAlignment="1">
      <alignment vertical="center"/>
    </xf>
    <xf numFmtId="0" fontId="53" fillId="8" borderId="0" xfId="0" applyFont="1" applyFill="1" applyAlignment="1">
      <alignment vertical="center"/>
    </xf>
    <xf numFmtId="166" fontId="29" fillId="8" borderId="0" xfId="0" applyNumberFormat="1" applyFont="1" applyFill="1" applyAlignment="1">
      <alignment vertical="center"/>
    </xf>
    <xf numFmtId="166" fontId="64" fillId="8" borderId="0" xfId="0" applyNumberFormat="1" applyFont="1" applyFill="1" applyAlignment="1">
      <alignment vertical="center"/>
    </xf>
    <xf numFmtId="169" fontId="47" fillId="8" borderId="3" xfId="0" applyNumberFormat="1" applyFont="1" applyFill="1" applyBorder="1" applyAlignment="1" applyProtection="1">
      <alignment horizontal="right" wrapText="1"/>
      <protection locked="0"/>
    </xf>
    <xf numFmtId="166" fontId="57" fillId="8" borderId="0" xfId="0" applyNumberFormat="1" applyFont="1" applyFill="1" applyAlignment="1">
      <alignment vertical="center"/>
    </xf>
    <xf numFmtId="0" fontId="64" fillId="8" borderId="0" xfId="0" applyFont="1" applyFill="1" applyAlignment="1">
      <alignment vertical="center"/>
    </xf>
    <xf numFmtId="166" fontId="47" fillId="8" borderId="0" xfId="0" applyNumberFormat="1" applyFont="1" applyFill="1" applyAlignment="1">
      <alignment vertical="center"/>
    </xf>
    <xf numFmtId="0" fontId="46" fillId="8" borderId="0" xfId="0" applyFont="1" applyFill="1" applyAlignment="1">
      <alignment vertical="center"/>
    </xf>
    <xf numFmtId="166" fontId="60" fillId="2" borderId="3" xfId="0" applyNumberFormat="1" applyFont="1" applyFill="1" applyBorder="1" applyAlignment="1">
      <alignment horizontal="center" vertical="center" wrapText="1"/>
    </xf>
    <xf numFmtId="166" fontId="11" fillId="8" borderId="1" xfId="0" applyNumberFormat="1" applyFont="1" applyFill="1" applyBorder="1" applyAlignment="1">
      <alignment horizontal="center" vertical="center" wrapText="1"/>
    </xf>
    <xf numFmtId="169" fontId="46" fillId="7" borderId="3" xfId="0" applyNumberFormat="1" applyFont="1" applyFill="1" applyBorder="1" applyAlignment="1">
      <alignment horizontal="right" wrapText="1"/>
    </xf>
    <xf numFmtId="169" fontId="47" fillId="7" borderId="3" xfId="0" applyNumberFormat="1" applyFont="1" applyFill="1" applyBorder="1" applyAlignment="1">
      <alignment vertical="center"/>
    </xf>
    <xf numFmtId="169" fontId="47" fillId="11" borderId="3" xfId="0" applyNumberFormat="1" applyFont="1" applyFill="1" applyBorder="1" applyAlignment="1">
      <alignment vertical="center"/>
    </xf>
    <xf numFmtId="169" fontId="47" fillId="0" borderId="3" xfId="0" applyNumberFormat="1" applyFont="1" applyBorder="1" applyAlignment="1" applyProtection="1">
      <alignment horizontal="right" wrapText="1"/>
      <protection locked="0"/>
    </xf>
    <xf numFmtId="14" fontId="47" fillId="0" borderId="3" xfId="0" applyNumberFormat="1" applyFont="1" applyBorder="1" applyAlignment="1" applyProtection="1">
      <alignment horizontal="right" wrapText="1"/>
      <protection locked="0"/>
    </xf>
    <xf numFmtId="166" fontId="60" fillId="8" borderId="0" xfId="0" applyNumberFormat="1" applyFont="1" applyFill="1" applyAlignment="1">
      <alignment vertical="center"/>
    </xf>
    <xf numFmtId="169" fontId="46" fillId="11" borderId="3" xfId="0" applyNumberFormat="1" applyFont="1" applyFill="1" applyBorder="1" applyAlignment="1">
      <alignment horizontal="right" wrapText="1"/>
    </xf>
    <xf numFmtId="167" fontId="47" fillId="0" borderId="19" xfId="0" applyNumberFormat="1" applyFont="1" applyBorder="1" applyAlignment="1" applyProtection="1">
      <alignment horizontal="right" wrapText="1"/>
      <protection locked="0"/>
    </xf>
    <xf numFmtId="167" fontId="46" fillId="7" borderId="21" xfId="0" applyNumberFormat="1" applyFont="1" applyFill="1" applyBorder="1" applyAlignment="1">
      <alignment horizontal="right" wrapText="1"/>
    </xf>
    <xf numFmtId="169" fontId="47" fillId="7" borderId="3" xfId="0" applyNumberFormat="1" applyFont="1" applyFill="1" applyBorder="1" applyAlignment="1">
      <alignment horizontal="right" wrapText="1"/>
    </xf>
    <xf numFmtId="166" fontId="62" fillId="8" borderId="0" xfId="0" applyNumberFormat="1" applyFont="1" applyFill="1" applyAlignment="1">
      <alignment vertical="center" wrapText="1"/>
    </xf>
    <xf numFmtId="166" fontId="62" fillId="2" borderId="13" xfId="0" applyNumberFormat="1" applyFont="1" applyFill="1" applyBorder="1" applyAlignment="1">
      <alignment horizontal="center" vertical="center" wrapText="1"/>
    </xf>
    <xf numFmtId="166" fontId="62" fillId="2" borderId="3" xfId="0" applyNumberFormat="1" applyFont="1" applyFill="1" applyBorder="1" applyAlignment="1">
      <alignment horizontal="center" vertical="center" wrapText="1"/>
    </xf>
    <xf numFmtId="167" fontId="47" fillId="0" borderId="22" xfId="0" applyNumberFormat="1" applyFont="1" applyBorder="1" applyAlignment="1" applyProtection="1">
      <alignment horizontal="right" wrapText="1"/>
      <protection locked="0"/>
    </xf>
    <xf numFmtId="0" fontId="63" fillId="10" borderId="0" xfId="0" applyFont="1" applyFill="1" applyAlignment="1">
      <alignment vertical="center"/>
    </xf>
    <xf numFmtId="0" fontId="47" fillId="10" borderId="0" xfId="0" applyFont="1" applyFill="1" applyAlignment="1">
      <alignment vertical="center"/>
    </xf>
    <xf numFmtId="0" fontId="28" fillId="0" borderId="0" xfId="0" applyFont="1" applyAlignment="1">
      <alignment vertical="center"/>
    </xf>
    <xf numFmtId="166" fontId="30" fillId="8" borderId="0" xfId="0" applyNumberFormat="1" applyFont="1" applyFill="1" applyAlignment="1">
      <alignment vertical="center"/>
    </xf>
    <xf numFmtId="166" fontId="29" fillId="8" borderId="11" xfId="0" applyNumberFormat="1" applyFont="1" applyFill="1" applyBorder="1" applyAlignment="1">
      <alignment vertical="center"/>
    </xf>
    <xf numFmtId="166" fontId="29" fillId="8" borderId="6" xfId="0" applyNumberFormat="1" applyFont="1" applyFill="1" applyBorder="1" applyAlignment="1">
      <alignment vertical="center"/>
    </xf>
    <xf numFmtId="166" fontId="46" fillId="8" borderId="6" xfId="0" applyNumberFormat="1" applyFont="1" applyFill="1" applyBorder="1" applyAlignment="1">
      <alignment vertical="center"/>
    </xf>
    <xf numFmtId="166" fontId="60" fillId="2" borderId="12" xfId="0" applyNumberFormat="1" applyFont="1" applyFill="1" applyBorder="1" applyAlignment="1">
      <alignment horizontal="center" vertical="center" wrapText="1"/>
    </xf>
    <xf numFmtId="166" fontId="60" fillId="2" borderId="14" xfId="0" applyNumberFormat="1" applyFont="1" applyFill="1" applyBorder="1" applyAlignment="1">
      <alignment horizontal="center" vertical="center" wrapText="1"/>
    </xf>
    <xf numFmtId="166" fontId="61" fillId="10" borderId="0" xfId="0" applyNumberFormat="1" applyFont="1" applyFill="1" applyAlignment="1">
      <alignment horizontal="center" vertical="center"/>
    </xf>
    <xf numFmtId="10" fontId="47" fillId="0" borderId="3" xfId="0" applyNumberFormat="1" applyFont="1" applyBorder="1" applyAlignment="1" applyProtection="1">
      <alignment horizontal="right" vertical="center" wrapText="1"/>
      <protection locked="0"/>
    </xf>
    <xf numFmtId="10" fontId="47" fillId="0" borderId="3" xfId="0" applyNumberFormat="1" applyFont="1" applyBorder="1" applyAlignment="1" applyProtection="1">
      <alignment horizontal="right" wrapText="1"/>
      <protection locked="0"/>
    </xf>
    <xf numFmtId="166" fontId="28" fillId="8" borderId="0" xfId="0" applyNumberFormat="1" applyFont="1" applyFill="1" applyAlignment="1">
      <alignment vertical="center" wrapText="1"/>
    </xf>
    <xf numFmtId="166" fontId="28" fillId="8" borderId="0" xfId="0" applyNumberFormat="1" applyFont="1" applyFill="1" applyAlignment="1">
      <alignment vertical="center"/>
    </xf>
    <xf numFmtId="167" fontId="46" fillId="8" borderId="0" xfId="0" applyNumberFormat="1" applyFont="1" applyFill="1" applyAlignment="1">
      <alignment horizontal="right" wrapText="1"/>
    </xf>
    <xf numFmtId="166" fontId="65" fillId="8" borderId="0" xfId="0" applyNumberFormat="1" applyFont="1" applyFill="1" applyAlignment="1">
      <alignment vertical="center"/>
    </xf>
    <xf numFmtId="166" fontId="65" fillId="8" borderId="0" xfId="0" applyNumberFormat="1" applyFont="1" applyFill="1" applyAlignment="1">
      <alignment horizontal="center" vertical="center"/>
    </xf>
    <xf numFmtId="166" fontId="65" fillId="8" borderId="0" xfId="0" applyNumberFormat="1" applyFont="1" applyFill="1" applyAlignment="1">
      <alignment vertical="center" wrapText="1"/>
    </xf>
    <xf numFmtId="166" fontId="61" fillId="10" borderId="0" xfId="0" applyNumberFormat="1" applyFont="1" applyFill="1" applyAlignment="1">
      <alignment vertical="center"/>
    </xf>
    <xf numFmtId="166" fontId="66" fillId="10" borderId="0" xfId="0" applyNumberFormat="1" applyFont="1" applyFill="1" applyAlignment="1">
      <alignment vertical="center"/>
    </xf>
    <xf numFmtId="166" fontId="66" fillId="10" borderId="0" xfId="0" applyNumberFormat="1" applyFont="1" applyFill="1" applyAlignment="1">
      <alignment horizontal="center" vertical="center"/>
    </xf>
    <xf numFmtId="166" fontId="66" fillId="10" borderId="0" xfId="0" applyNumberFormat="1" applyFont="1" applyFill="1" applyAlignment="1">
      <alignment vertical="center" wrapText="1"/>
    </xf>
    <xf numFmtId="166" fontId="60" fillId="2" borderId="13" xfId="0" applyNumberFormat="1" applyFont="1" applyFill="1" applyBorder="1" applyAlignment="1">
      <alignment horizontal="center" vertical="center" wrapText="1"/>
    </xf>
    <xf numFmtId="166" fontId="60" fillId="2" borderId="11" xfId="0" applyNumberFormat="1" applyFont="1" applyFill="1" applyBorder="1" applyAlignment="1">
      <alignment horizontal="center" vertical="center" wrapText="1"/>
    </xf>
    <xf numFmtId="166" fontId="11" fillId="8" borderId="0" xfId="0" applyNumberFormat="1" applyFont="1" applyFill="1" applyAlignment="1">
      <alignment horizontal="center" vertical="center"/>
    </xf>
    <xf numFmtId="166" fontId="11" fillId="8" borderId="0" xfId="0" applyNumberFormat="1" applyFont="1" applyFill="1" applyAlignment="1">
      <alignment horizontal="center" vertical="center" wrapText="1"/>
    </xf>
    <xf numFmtId="166" fontId="11" fillId="8" borderId="0" xfId="0" applyNumberFormat="1" applyFont="1" applyFill="1" applyAlignment="1">
      <alignment vertical="center"/>
    </xf>
    <xf numFmtId="169" fontId="46" fillId="0" borderId="3" xfId="3" applyNumberFormat="1" applyFont="1" applyFill="1" applyBorder="1" applyAlignment="1">
      <alignment horizontal="right" wrapText="1"/>
    </xf>
    <xf numFmtId="166" fontId="65" fillId="8" borderId="4" xfId="0" applyNumberFormat="1" applyFont="1" applyFill="1" applyBorder="1" applyAlignment="1">
      <alignment vertical="center"/>
    </xf>
    <xf numFmtId="166" fontId="11" fillId="8" borderId="1" xfId="0" applyNumberFormat="1" applyFont="1" applyFill="1" applyBorder="1" applyAlignment="1">
      <alignment horizontal="center" vertical="center"/>
    </xf>
    <xf numFmtId="166" fontId="11" fillId="8" borderId="1" xfId="0" applyNumberFormat="1" applyFont="1" applyFill="1" applyBorder="1" applyAlignment="1">
      <alignment vertical="center"/>
    </xf>
    <xf numFmtId="166" fontId="11" fillId="8" borderId="2" xfId="0" applyNumberFormat="1" applyFont="1" applyFill="1" applyBorder="1" applyAlignment="1">
      <alignment horizontal="center" vertical="center"/>
    </xf>
    <xf numFmtId="166" fontId="11" fillId="8" borderId="2" xfId="0" applyNumberFormat="1" applyFont="1" applyFill="1" applyBorder="1" applyAlignment="1">
      <alignment horizontal="center" vertical="center" wrapText="1"/>
    </xf>
    <xf numFmtId="166" fontId="65" fillId="8" borderId="0" xfId="0" applyNumberFormat="1" applyFont="1" applyFill="1" applyAlignment="1">
      <alignment horizontal="left" vertical="center"/>
    </xf>
    <xf numFmtId="166" fontId="60" fillId="2" borderId="3" xfId="0" applyNumberFormat="1" applyFont="1" applyFill="1" applyBorder="1" applyAlignment="1">
      <alignment horizontal="center" vertical="center"/>
    </xf>
    <xf numFmtId="166" fontId="11" fillId="8" borderId="9" xfId="0" applyNumberFormat="1" applyFont="1" applyFill="1" applyBorder="1" applyAlignment="1">
      <alignment horizontal="center" vertical="center"/>
    </xf>
    <xf numFmtId="166" fontId="60" fillId="8" borderId="4" xfId="0" applyNumberFormat="1" applyFont="1" applyFill="1" applyBorder="1" applyAlignment="1">
      <alignment vertical="center"/>
    </xf>
    <xf numFmtId="166" fontId="11" fillId="0" borderId="2" xfId="0" applyNumberFormat="1" applyFont="1" applyBorder="1" applyAlignment="1">
      <alignment horizontal="center" vertical="center"/>
    </xf>
    <xf numFmtId="166" fontId="60" fillId="8" borderId="0" xfId="0" applyNumberFormat="1" applyFont="1" applyFill="1" applyAlignment="1">
      <alignment horizontal="center" vertical="center"/>
    </xf>
    <xf numFmtId="166" fontId="60" fillId="8" borderId="0" xfId="0" applyNumberFormat="1" applyFont="1" applyFill="1" applyAlignment="1">
      <alignment vertical="center" wrapText="1"/>
    </xf>
    <xf numFmtId="166" fontId="29" fillId="10" borderId="0" xfId="0" applyNumberFormat="1" applyFont="1" applyFill="1" applyAlignment="1">
      <alignment vertical="center"/>
    </xf>
    <xf numFmtId="0" fontId="29" fillId="8" borderId="0" xfId="0" applyFont="1" applyFill="1" applyAlignment="1">
      <alignment vertical="center"/>
    </xf>
    <xf numFmtId="166" fontId="29" fillId="8" borderId="4" xfId="0" applyNumberFormat="1" applyFont="1" applyFill="1" applyBorder="1" applyAlignment="1">
      <alignment vertical="center"/>
    </xf>
    <xf numFmtId="0" fontId="28" fillId="8" borderId="0" xfId="0" applyFont="1" applyFill="1" applyAlignment="1">
      <alignment vertical="center"/>
    </xf>
    <xf numFmtId="0" fontId="61" fillId="10" borderId="0" xfId="0" applyFont="1" applyFill="1" applyAlignment="1">
      <alignment vertical="center"/>
    </xf>
    <xf numFmtId="0" fontId="65" fillId="8" borderId="3" xfId="0" applyFont="1" applyFill="1" applyBorder="1" applyAlignment="1">
      <alignment vertical="center"/>
    </xf>
    <xf numFmtId="0" fontId="60" fillId="2" borderId="13" xfId="0" applyFont="1" applyFill="1" applyBorder="1" applyAlignment="1">
      <alignment horizontal="center" vertical="center" wrapText="1"/>
    </xf>
    <xf numFmtId="0" fontId="60" fillId="2" borderId="11" xfId="0" applyFont="1" applyFill="1" applyBorder="1" applyAlignment="1">
      <alignment horizontal="center" vertical="center" wrapText="1"/>
    </xf>
    <xf numFmtId="10" fontId="60" fillId="2" borderId="3" xfId="0" applyNumberFormat="1" applyFont="1" applyFill="1" applyBorder="1" applyAlignment="1">
      <alignment horizontal="center" vertical="center"/>
    </xf>
    <xf numFmtId="10" fontId="60" fillId="2" borderId="3" xfId="0" applyNumberFormat="1" applyFont="1" applyFill="1" applyBorder="1" applyAlignment="1">
      <alignment vertical="center"/>
    </xf>
    <xf numFmtId="10" fontId="60" fillId="2" borderId="3" xfId="0" applyNumberFormat="1" applyFont="1" applyFill="1" applyBorder="1" applyAlignment="1">
      <alignment horizontal="center" vertical="center" wrapText="1"/>
    </xf>
    <xf numFmtId="0" fontId="11" fillId="8" borderId="1" xfId="0" applyFont="1" applyFill="1" applyBorder="1" applyAlignment="1">
      <alignment horizontal="center" vertical="center"/>
    </xf>
    <xf numFmtId="0" fontId="11" fillId="8" borderId="1" xfId="0" applyFont="1" applyFill="1" applyBorder="1" applyAlignment="1">
      <alignment horizontal="center" vertical="center" wrapText="1"/>
    </xf>
    <xf numFmtId="10" fontId="11" fillId="8" borderId="0" xfId="0" applyNumberFormat="1" applyFont="1" applyFill="1" applyAlignment="1">
      <alignment horizontal="center" vertical="center" wrapText="1"/>
    </xf>
    <xf numFmtId="0" fontId="11" fillId="8" borderId="6" xfId="0" applyFont="1" applyFill="1" applyBorder="1" applyAlignment="1">
      <alignment horizontal="center" vertical="center" wrapText="1"/>
    </xf>
    <xf numFmtId="10" fontId="11" fillId="8" borderId="1" xfId="0" applyNumberFormat="1" applyFont="1" applyFill="1" applyBorder="1" applyAlignment="1">
      <alignment horizontal="center" vertical="center" wrapText="1"/>
    </xf>
    <xf numFmtId="0" fontId="60" fillId="8" borderId="0" xfId="0" applyFont="1" applyFill="1" applyAlignment="1">
      <alignment vertical="center"/>
    </xf>
    <xf numFmtId="0" fontId="60" fillId="8" borderId="0" xfId="0" applyFont="1" applyFill="1" applyAlignment="1">
      <alignment horizontal="center" vertical="center" wrapText="1"/>
    </xf>
    <xf numFmtId="0" fontId="65" fillId="8" borderId="4" xfId="0" applyFont="1" applyFill="1" applyBorder="1" applyAlignment="1">
      <alignment vertical="center"/>
    </xf>
    <xf numFmtId="0" fontId="60" fillId="2" borderId="9" xfId="0" applyFont="1" applyFill="1" applyBorder="1" applyAlignment="1">
      <alignment horizontal="center" vertical="center" wrapText="1"/>
    </xf>
    <xf numFmtId="166" fontId="28" fillId="10" borderId="0" xfId="0" applyNumberFormat="1" applyFont="1" applyFill="1" applyAlignment="1">
      <alignment horizontal="center" vertical="center"/>
    </xf>
    <xf numFmtId="0" fontId="40" fillId="8" borderId="0" xfId="0" applyFont="1" applyFill="1" applyAlignment="1">
      <alignment vertical="center"/>
    </xf>
    <xf numFmtId="166" fontId="64" fillId="8" borderId="7" xfId="0" applyNumberFormat="1" applyFont="1" applyFill="1" applyBorder="1" applyAlignment="1">
      <alignment vertical="center"/>
    </xf>
    <xf numFmtId="166" fontId="29" fillId="8" borderId="12" xfId="0" applyNumberFormat="1" applyFont="1" applyFill="1" applyBorder="1" applyAlignment="1">
      <alignment vertical="center"/>
    </xf>
    <xf numFmtId="166" fontId="65" fillId="8" borderId="5" xfId="0" applyNumberFormat="1" applyFont="1" applyFill="1" applyBorder="1" applyAlignment="1">
      <alignment vertical="center"/>
    </xf>
    <xf numFmtId="0" fontId="67" fillId="9" borderId="0" xfId="23" applyFont="1" applyFill="1" applyAlignment="1">
      <alignment vertical="center"/>
    </xf>
    <xf numFmtId="0" fontId="47" fillId="9" borderId="0" xfId="23" applyFont="1" applyFill="1" applyAlignment="1">
      <alignment vertical="center"/>
    </xf>
    <xf numFmtId="0" fontId="68" fillId="9" borderId="0" xfId="23" applyFont="1" applyFill="1" applyAlignment="1">
      <alignment horizontal="left" vertical="center"/>
    </xf>
    <xf numFmtId="0" fontId="47" fillId="9" borderId="0" xfId="23" applyFont="1" applyFill="1" applyAlignment="1">
      <alignment horizontal="center" vertical="center" wrapText="1"/>
    </xf>
    <xf numFmtId="0" fontId="46" fillId="9" borderId="0" xfId="23" applyFont="1" applyFill="1" applyAlignment="1">
      <alignment vertical="center"/>
    </xf>
    <xf numFmtId="0" fontId="47" fillId="9" borderId="0" xfId="23" applyFont="1" applyFill="1" applyAlignment="1">
      <alignment vertical="center" wrapText="1"/>
    </xf>
    <xf numFmtId="0" fontId="47" fillId="9" borderId="0" xfId="23" applyFont="1" applyFill="1" applyAlignment="1">
      <alignment horizontal="left" vertical="center"/>
    </xf>
    <xf numFmtId="0" fontId="46" fillId="9" borderId="0" xfId="23" applyFont="1" applyFill="1" applyAlignment="1">
      <alignment horizontal="left" vertical="center"/>
    </xf>
    <xf numFmtId="0" fontId="28" fillId="9" borderId="0" xfId="23" applyFont="1" applyFill="1" applyAlignment="1">
      <alignment vertical="top" wrapText="1"/>
    </xf>
    <xf numFmtId="170" fontId="47" fillId="9" borderId="3" xfId="23" applyNumberFormat="1" applyFont="1" applyFill="1" applyBorder="1" applyAlignment="1">
      <alignment vertical="center"/>
    </xf>
    <xf numFmtId="0" fontId="62" fillId="12" borderId="3" xfId="23" applyFont="1" applyFill="1" applyBorder="1" applyAlignment="1">
      <alignment horizontal="center" vertical="center"/>
    </xf>
    <xf numFmtId="0" fontId="47" fillId="9" borderId="2" xfId="23" applyFont="1" applyFill="1" applyBorder="1" applyAlignment="1">
      <alignment horizontal="left" vertical="center"/>
    </xf>
    <xf numFmtId="0" fontId="46" fillId="9" borderId="7" xfId="23" applyFont="1" applyFill="1" applyBorder="1" applyAlignment="1">
      <alignment horizontal="left" vertical="center"/>
    </xf>
    <xf numFmtId="0" fontId="47" fillId="9" borderId="5" xfId="23" applyFont="1" applyFill="1" applyBorder="1" applyAlignment="1">
      <alignment horizontal="left" vertical="center"/>
    </xf>
    <xf numFmtId="0" fontId="69" fillId="9" borderId="6" xfId="5" applyFont="1" applyFill="1" applyBorder="1" applyAlignment="1" applyProtection="1">
      <alignment horizontal="left" vertical="center"/>
    </xf>
    <xf numFmtId="0" fontId="46" fillId="9" borderId="3" xfId="23" applyFont="1" applyFill="1" applyBorder="1" applyAlignment="1">
      <alignment horizontal="left" wrapText="1"/>
    </xf>
    <xf numFmtId="0" fontId="70" fillId="9" borderId="3" xfId="23" applyFont="1" applyFill="1" applyBorder="1" applyAlignment="1">
      <alignment horizontal="left" vertical="top" wrapText="1"/>
    </xf>
    <xf numFmtId="0" fontId="47" fillId="9" borderId="3" xfId="23" applyFont="1" applyFill="1" applyBorder="1" applyAlignment="1">
      <alignment horizontal="left" vertical="top" wrapText="1"/>
    </xf>
    <xf numFmtId="15" fontId="47" fillId="9" borderId="3" xfId="23" applyNumberFormat="1" applyFont="1" applyFill="1" applyBorder="1" applyAlignment="1">
      <alignment horizontal="left" vertical="top" wrapText="1"/>
    </xf>
    <xf numFmtId="0" fontId="47" fillId="13" borderId="0" xfId="23" applyFont="1" applyFill="1" applyAlignment="1">
      <alignment horizontal="center" vertical="center" wrapText="1"/>
    </xf>
    <xf numFmtId="0" fontId="71" fillId="0" borderId="0" xfId="23" applyFont="1"/>
    <xf numFmtId="0" fontId="72" fillId="0" borderId="0" xfId="23" applyFont="1"/>
    <xf numFmtId="0" fontId="72" fillId="0" borderId="0" xfId="29" applyFont="1"/>
    <xf numFmtId="0" fontId="73" fillId="0" borderId="0" xfId="29" applyFont="1"/>
    <xf numFmtId="0" fontId="72" fillId="3" borderId="0" xfId="29" applyFont="1" applyFill="1" applyAlignment="1">
      <alignment horizontal="left"/>
    </xf>
    <xf numFmtId="0" fontId="24" fillId="0" borderId="0" xfId="30"/>
    <xf numFmtId="0" fontId="24" fillId="0" borderId="0" xfId="29" applyFont="1"/>
    <xf numFmtId="0" fontId="73" fillId="0" borderId="0" xfId="30" applyFont="1"/>
    <xf numFmtId="0" fontId="71" fillId="0" borderId="0" xfId="29" applyFont="1"/>
    <xf numFmtId="0" fontId="71" fillId="0" borderId="0" xfId="29" applyFont="1" applyAlignment="1">
      <alignment horizontal="right"/>
    </xf>
    <xf numFmtId="168" fontId="72" fillId="0" borderId="0" xfId="29" applyNumberFormat="1" applyFont="1" applyAlignment="1">
      <alignment horizontal="right"/>
    </xf>
    <xf numFmtId="0" fontId="72" fillId="0" borderId="0" xfId="29" applyFont="1" applyAlignment="1">
      <alignment horizontal="right"/>
    </xf>
    <xf numFmtId="0" fontId="29" fillId="0" borderId="0" xfId="4" applyFont="1"/>
    <xf numFmtId="0" fontId="73" fillId="0" borderId="0" xfId="4" applyFont="1" applyAlignment="1">
      <alignment horizontal="center"/>
    </xf>
    <xf numFmtId="0" fontId="74" fillId="0" borderId="0" xfId="29" applyFont="1"/>
    <xf numFmtId="0" fontId="0" fillId="14" borderId="0" xfId="0" applyFill="1" applyAlignment="1">
      <alignment vertical="center"/>
    </xf>
    <xf numFmtId="166" fontId="29" fillId="16" borderId="11" xfId="0" applyNumberFormat="1" applyFont="1" applyFill="1" applyBorder="1" applyAlignment="1">
      <alignment vertical="center"/>
    </xf>
    <xf numFmtId="169" fontId="47" fillId="7" borderId="0" xfId="0" applyNumberFormat="1" applyFont="1" applyFill="1" applyAlignment="1">
      <alignment vertical="center"/>
    </xf>
    <xf numFmtId="9" fontId="47" fillId="16" borderId="0" xfId="3" applyFont="1" applyFill="1" applyBorder="1" applyAlignment="1">
      <alignment horizontal="left" vertical="center"/>
    </xf>
    <xf numFmtId="169" fontId="46" fillId="16" borderId="0" xfId="0" applyNumberFormat="1" applyFont="1" applyFill="1" applyAlignment="1">
      <alignment vertical="center"/>
    </xf>
    <xf numFmtId="166" fontId="29" fillId="16" borderId="6" xfId="0" applyNumberFormat="1" applyFont="1" applyFill="1" applyBorder="1" applyAlignment="1">
      <alignment vertical="center"/>
    </xf>
    <xf numFmtId="0" fontId="11" fillId="8" borderId="0" xfId="33" applyFont="1" applyFill="1"/>
    <xf numFmtId="0" fontId="11" fillId="8" borderId="0" xfId="33" applyFont="1" applyFill="1" applyAlignment="1">
      <alignment horizontal="right"/>
    </xf>
    <xf numFmtId="0" fontId="2" fillId="0" borderId="0" xfId="33"/>
    <xf numFmtId="0" fontId="31" fillId="8" borderId="0" xfId="33" applyFont="1" applyFill="1" applyAlignment="1">
      <alignment horizontal="center"/>
    </xf>
    <xf numFmtId="0" fontId="10" fillId="8" borderId="0" xfId="33" applyFont="1" applyFill="1"/>
    <xf numFmtId="0" fontId="32" fillId="8" borderId="0" xfId="33" applyFont="1" applyFill="1" applyAlignment="1">
      <alignment horizontal="center"/>
    </xf>
    <xf numFmtId="0" fontId="10" fillId="0" borderId="0" xfId="33" applyFont="1"/>
    <xf numFmtId="0" fontId="33" fillId="8" borderId="0" xfId="33" applyFont="1" applyFill="1" applyAlignment="1">
      <alignment horizontal="center"/>
    </xf>
    <xf numFmtId="0" fontId="11" fillId="0" borderId="0" xfId="33" applyFont="1"/>
    <xf numFmtId="0" fontId="11" fillId="8" borderId="0" xfId="33" applyFont="1" applyFill="1" applyAlignment="1">
      <alignment vertical="center"/>
    </xf>
    <xf numFmtId="0" fontId="24" fillId="8" borderId="0" xfId="33" applyFont="1" applyFill="1" applyAlignment="1">
      <alignment vertical="center"/>
    </xf>
    <xf numFmtId="0" fontId="24" fillId="8" borderId="0" xfId="33" applyFont="1" applyFill="1" applyAlignment="1">
      <alignment vertical="center" wrapText="1"/>
    </xf>
    <xf numFmtId="0" fontId="24" fillId="8" borderId="0" xfId="33" applyFont="1" applyFill="1"/>
    <xf numFmtId="0" fontId="11" fillId="8" borderId="0" xfId="33" applyFont="1" applyFill="1" applyAlignment="1">
      <alignment horizontal="left" vertical="center" wrapText="1"/>
    </xf>
    <xf numFmtId="0" fontId="33" fillId="8" borderId="0" xfId="33" applyFont="1" applyFill="1" applyAlignment="1">
      <alignment vertical="center"/>
    </xf>
    <xf numFmtId="0" fontId="35" fillId="8" borderId="0" xfId="33" applyFont="1" applyFill="1"/>
    <xf numFmtId="0" fontId="33" fillId="8" borderId="0" xfId="33" applyFont="1" applyFill="1"/>
    <xf numFmtId="0" fontId="41" fillId="8" borderId="0" xfId="34" applyFont="1" applyFill="1" applyAlignment="1">
      <alignment horizontal="center" vertical="center"/>
    </xf>
    <xf numFmtId="0" fontId="41" fillId="8" borderId="0" xfId="34" applyFont="1" applyFill="1" applyAlignment="1">
      <alignment vertical="center"/>
    </xf>
    <xf numFmtId="0" fontId="12" fillId="0" borderId="0" xfId="33" applyFont="1"/>
    <xf numFmtId="0" fontId="76" fillId="16" borderId="3" xfId="0" applyFont="1" applyFill="1" applyBorder="1" applyAlignment="1">
      <alignment horizontal="left" vertical="top" wrapText="1"/>
    </xf>
    <xf numFmtId="166" fontId="29" fillId="8" borderId="5" xfId="0" applyNumberFormat="1" applyFont="1" applyFill="1" applyBorder="1" applyAlignment="1">
      <alignment horizontal="left" vertical="top"/>
    </xf>
    <xf numFmtId="166" fontId="29" fillId="8" borderId="7" xfId="0" applyNumberFormat="1" applyFont="1" applyFill="1" applyBorder="1" applyAlignment="1">
      <alignment horizontal="left" vertical="top"/>
    </xf>
    <xf numFmtId="0" fontId="0" fillId="0" borderId="0" xfId="0" applyAlignment="1" applyProtection="1">
      <alignment vertical="center"/>
      <protection locked="0"/>
    </xf>
    <xf numFmtId="9" fontId="42" fillId="8" borderId="0" xfId="3" applyFont="1" applyFill="1" applyBorder="1" applyAlignment="1">
      <alignment horizontal="center" vertical="center"/>
    </xf>
    <xf numFmtId="9" fontId="42" fillId="0" borderId="3" xfId="3" applyFont="1" applyFill="1" applyBorder="1" applyAlignment="1">
      <alignment horizontal="center" vertical="center"/>
    </xf>
    <xf numFmtId="9" fontId="42" fillId="8" borderId="11" xfId="3" applyFont="1" applyFill="1" applyBorder="1" applyAlignment="1">
      <alignment horizontal="center" vertical="center"/>
    </xf>
    <xf numFmtId="9" fontId="42" fillId="0" borderId="11" xfId="3" applyFont="1" applyFill="1" applyBorder="1" applyAlignment="1">
      <alignment horizontal="center" vertical="center"/>
    </xf>
    <xf numFmtId="0" fontId="42" fillId="8" borderId="0" xfId="0" applyFont="1" applyFill="1" applyAlignment="1">
      <alignment vertical="center"/>
    </xf>
    <xf numFmtId="169" fontId="42" fillId="0" borderId="3" xfId="0" applyNumberFormat="1" applyFont="1" applyBorder="1" applyAlignment="1" applyProtection="1">
      <alignment horizontal="right" vertical="center" wrapText="1"/>
      <protection locked="0"/>
    </xf>
    <xf numFmtId="169" fontId="42" fillId="7" borderId="3" xfId="0" applyNumberFormat="1" applyFont="1" applyFill="1" applyBorder="1" applyAlignment="1">
      <alignment vertical="center"/>
    </xf>
    <xf numFmtId="169" fontId="42" fillId="0" borderId="14" xfId="0" applyNumberFormat="1" applyFont="1" applyBorder="1" applyAlignment="1" applyProtection="1">
      <alignment horizontal="right" vertical="center" wrapText="1"/>
      <protection locked="0"/>
    </xf>
    <xf numFmtId="166" fontId="42" fillId="8" borderId="23" xfId="0" applyNumberFormat="1" applyFont="1" applyFill="1" applyBorder="1" applyAlignment="1">
      <alignment horizontal="left" vertical="top"/>
    </xf>
    <xf numFmtId="166" fontId="50" fillId="8" borderId="24" xfId="0" applyNumberFormat="1" applyFont="1" applyFill="1" applyBorder="1" applyAlignment="1">
      <alignment horizontal="left" vertical="top"/>
    </xf>
    <xf numFmtId="10" fontId="47" fillId="0" borderId="3" xfId="3" applyNumberFormat="1" applyFont="1" applyFill="1" applyBorder="1" applyAlignment="1" applyProtection="1">
      <alignment horizontal="right" wrapText="1"/>
      <protection locked="0"/>
    </xf>
    <xf numFmtId="0" fontId="47" fillId="18" borderId="7" xfId="23" applyFont="1" applyFill="1" applyBorder="1" applyAlignment="1">
      <alignment horizontal="left" vertical="center" indent="1"/>
    </xf>
    <xf numFmtId="0" fontId="47" fillId="18" borderId="12" xfId="23" applyFont="1" applyFill="1" applyBorder="1" applyAlignment="1">
      <alignment horizontal="left" vertical="center" indent="1"/>
    </xf>
    <xf numFmtId="166" fontId="1" fillId="8" borderId="0" xfId="0" applyNumberFormat="1" applyFont="1" applyFill="1" applyAlignment="1">
      <alignment vertical="center"/>
    </xf>
    <xf numFmtId="166" fontId="1" fillId="16" borderId="0" xfId="0" applyNumberFormat="1" applyFont="1" applyFill="1" applyAlignment="1">
      <alignment vertical="center"/>
    </xf>
    <xf numFmtId="166" fontId="42" fillId="16" borderId="0" xfId="0" applyNumberFormat="1" applyFont="1" applyFill="1" applyAlignment="1">
      <alignment vertical="center"/>
    </xf>
    <xf numFmtId="166" fontId="29" fillId="16" borderId="0" xfId="0" applyNumberFormat="1" applyFont="1" applyFill="1" applyAlignment="1">
      <alignment vertical="center"/>
    </xf>
    <xf numFmtId="166" fontId="29" fillId="16" borderId="0" xfId="0" applyNumberFormat="1" applyFont="1" applyFill="1" applyAlignment="1">
      <alignment horizontal="left" vertical="center"/>
    </xf>
    <xf numFmtId="166" fontId="29" fillId="16" borderId="0" xfId="0" applyNumberFormat="1" applyFont="1" applyFill="1" applyAlignment="1">
      <alignment horizontal="left" vertical="center" indent="1"/>
    </xf>
    <xf numFmtId="166" fontId="50" fillId="16" borderId="1" xfId="0" applyNumberFormat="1" applyFont="1" applyFill="1" applyBorder="1" applyAlignment="1">
      <alignment vertical="center"/>
    </xf>
    <xf numFmtId="166" fontId="42" fillId="16" borderId="8" xfId="0" applyNumberFormat="1" applyFont="1" applyFill="1" applyBorder="1" applyAlignment="1">
      <alignment vertical="center"/>
    </xf>
    <xf numFmtId="166" fontId="29" fillId="16" borderId="1" xfId="0" applyNumberFormat="1" applyFont="1" applyFill="1" applyBorder="1" applyAlignment="1">
      <alignment vertical="center"/>
    </xf>
    <xf numFmtId="169" fontId="47" fillId="7" borderId="11" xfId="0" applyNumberFormat="1" applyFont="1" applyFill="1" applyBorder="1" applyAlignment="1">
      <alignment vertical="center"/>
    </xf>
    <xf numFmtId="166" fontId="29" fillId="16" borderId="4" xfId="0" applyNumberFormat="1" applyFont="1" applyFill="1" applyBorder="1" applyAlignment="1">
      <alignment vertical="center"/>
    </xf>
    <xf numFmtId="166" fontId="29" fillId="16" borderId="5" xfId="0" applyNumberFormat="1" applyFont="1" applyFill="1" applyBorder="1" applyAlignment="1">
      <alignment horizontal="left" vertical="top"/>
    </xf>
    <xf numFmtId="166" fontId="29" fillId="16" borderId="7" xfId="0" applyNumberFormat="1" applyFont="1" applyFill="1" applyBorder="1" applyAlignment="1">
      <alignment horizontal="left" vertical="top"/>
    </xf>
    <xf numFmtId="166" fontId="29" fillId="16" borderId="12" xfId="0" applyNumberFormat="1" applyFont="1" applyFill="1" applyBorder="1" applyAlignment="1">
      <alignment horizontal="left" vertical="top"/>
    </xf>
    <xf numFmtId="166" fontId="50" fillId="16" borderId="25" xfId="0" applyNumberFormat="1" applyFont="1" applyFill="1" applyBorder="1" applyAlignment="1">
      <alignment horizontal="left" vertical="top"/>
    </xf>
    <xf numFmtId="9" fontId="42" fillId="0" borderId="10" xfId="3" applyFont="1" applyFill="1" applyBorder="1" applyAlignment="1">
      <alignment horizontal="center" vertical="center"/>
    </xf>
    <xf numFmtId="0" fontId="42" fillId="8" borderId="9" xfId="0" applyFont="1" applyFill="1" applyBorder="1" applyAlignment="1">
      <alignment vertical="center"/>
    </xf>
    <xf numFmtId="15" fontId="47" fillId="18" borderId="3" xfId="23" applyNumberFormat="1" applyFont="1" applyFill="1" applyBorder="1" applyAlignment="1">
      <alignment horizontal="left" vertical="top" wrapText="1"/>
    </xf>
    <xf numFmtId="0" fontId="47" fillId="18" borderId="3" xfId="23" applyFont="1" applyFill="1" applyBorder="1" applyAlignment="1">
      <alignment horizontal="left" vertical="top" wrapText="1"/>
    </xf>
    <xf numFmtId="0" fontId="70" fillId="18" borderId="3" xfId="23" applyFont="1" applyFill="1" applyBorder="1" applyAlignment="1">
      <alignment horizontal="left" vertical="top" wrapText="1"/>
    </xf>
    <xf numFmtId="0" fontId="1" fillId="9" borderId="0" xfId="4" applyFont="1" applyFill="1" applyAlignment="1">
      <alignment horizontal="left"/>
    </xf>
    <xf numFmtId="0" fontId="1" fillId="8" borderId="0" xfId="4" applyFont="1" applyFill="1"/>
    <xf numFmtId="0" fontId="1" fillId="8" borderId="0" xfId="4" applyFont="1" applyFill="1" applyAlignment="1">
      <alignment horizontal="left" indent="1"/>
    </xf>
    <xf numFmtId="0" fontId="1" fillId="8" borderId="0" xfId="4" applyFont="1" applyFill="1" applyAlignment="1">
      <alignment horizontal="center" vertical="center"/>
    </xf>
    <xf numFmtId="0" fontId="1" fillId="8" borderId="7" xfId="0" applyFont="1" applyFill="1" applyBorder="1" applyAlignment="1">
      <alignment vertical="center"/>
    </xf>
    <xf numFmtId="0" fontId="1" fillId="16" borderId="7" xfId="0" applyFont="1" applyFill="1" applyBorder="1" applyAlignment="1">
      <alignment vertical="center"/>
    </xf>
    <xf numFmtId="0" fontId="1" fillId="8" borderId="0" xfId="0" applyFont="1" applyFill="1" applyAlignment="1">
      <alignment horizontal="left" vertical="center"/>
    </xf>
    <xf numFmtId="0" fontId="1" fillId="8" borderId="0" xfId="0" applyFont="1" applyFill="1" applyAlignment="1">
      <alignment vertical="center"/>
    </xf>
    <xf numFmtId="0" fontId="1" fillId="8" borderId="7" xfId="0" applyFont="1" applyFill="1" applyBorder="1" applyAlignment="1">
      <alignment vertical="center" wrapText="1"/>
    </xf>
    <xf numFmtId="0" fontId="1" fillId="8" borderId="0" xfId="0" applyFont="1" applyFill="1" applyAlignment="1">
      <alignment horizontal="center" vertical="center" wrapText="1"/>
    </xf>
    <xf numFmtId="0" fontId="1" fillId="8" borderId="0" xfId="0" applyFont="1" applyFill="1" applyAlignment="1">
      <alignment horizontal="center" vertical="center"/>
    </xf>
    <xf numFmtId="0" fontId="1" fillId="8" borderId="8" xfId="0" applyFont="1" applyFill="1" applyBorder="1" applyAlignment="1">
      <alignment horizontal="center" vertical="center" wrapText="1"/>
    </xf>
    <xf numFmtId="0" fontId="1" fillId="17" borderId="0" xfId="0" applyFont="1" applyFill="1" applyAlignment="1">
      <alignment horizontal="center" vertical="center" wrapText="1"/>
    </xf>
    <xf numFmtId="0" fontId="1" fillId="16" borderId="7" xfId="0" applyFont="1" applyFill="1" applyBorder="1" applyAlignment="1">
      <alignment horizontal="justify" vertical="center" wrapText="1"/>
    </xf>
    <xf numFmtId="0" fontId="1" fillId="16" borderId="0" xfId="0" applyFont="1" applyFill="1" applyAlignment="1">
      <alignment horizontal="center" vertical="center" wrapText="1"/>
    </xf>
    <xf numFmtId="0" fontId="1" fillId="16" borderId="0" xfId="0" applyFont="1" applyFill="1" applyAlignment="1">
      <alignment horizontal="right" vertical="center" wrapText="1"/>
    </xf>
    <xf numFmtId="0" fontId="1" fillId="8" borderId="0" xfId="0" applyFont="1" applyFill="1" applyAlignment="1">
      <alignment horizontal="right" vertical="center"/>
    </xf>
    <xf numFmtId="0" fontId="1" fillId="15" borderId="7" xfId="0" applyFont="1" applyFill="1" applyBorder="1" applyAlignment="1">
      <alignment vertical="center" wrapText="1"/>
    </xf>
    <xf numFmtId="0" fontId="1" fillId="15" borderId="0" xfId="0" applyFont="1" applyFill="1" applyAlignment="1">
      <alignment horizontal="center" vertical="center" wrapText="1"/>
    </xf>
    <xf numFmtId="0" fontId="1" fillId="15" borderId="0" xfId="0" applyFont="1" applyFill="1" applyAlignment="1">
      <alignment horizontal="right" vertical="center" wrapText="1"/>
    </xf>
    <xf numFmtId="0" fontId="1" fillId="8" borderId="0" xfId="0" applyFont="1" applyFill="1" applyAlignment="1">
      <alignment horizontal="right" vertical="center" wrapText="1"/>
    </xf>
    <xf numFmtId="0" fontId="1" fillId="8" borderId="6" xfId="0" applyFont="1" applyFill="1" applyBorder="1" applyAlignment="1">
      <alignment horizontal="center" vertical="center" wrapText="1"/>
    </xf>
    <xf numFmtId="0" fontId="1" fillId="8" borderId="0" xfId="0" applyFont="1" applyFill="1" applyAlignment="1">
      <alignment vertical="center" wrapText="1"/>
    </xf>
    <xf numFmtId="0" fontId="1" fillId="8" borderId="8" xfId="0" applyFont="1" applyFill="1" applyBorder="1" applyAlignment="1">
      <alignment vertical="center" wrapText="1"/>
    </xf>
    <xf numFmtId="169" fontId="1" fillId="7" borderId="3" xfId="0" applyNumberFormat="1" applyFont="1" applyFill="1" applyBorder="1" applyAlignment="1">
      <alignment horizontal="right" vertical="center" wrapText="1"/>
    </xf>
    <xf numFmtId="169" fontId="1" fillId="7" borderId="4" xfId="0" applyNumberFormat="1" applyFont="1" applyFill="1" applyBorder="1" applyAlignment="1">
      <alignment horizontal="right" vertical="center" wrapText="1"/>
    </xf>
    <xf numFmtId="0" fontId="1" fillId="8" borderId="12" xfId="0" applyFont="1" applyFill="1" applyBorder="1" applyAlignment="1">
      <alignment vertical="center" wrapText="1"/>
    </xf>
    <xf numFmtId="0" fontId="1" fillId="8" borderId="2" xfId="0" applyFont="1" applyFill="1" applyBorder="1" applyAlignment="1">
      <alignment vertical="center"/>
    </xf>
    <xf numFmtId="0" fontId="1" fillId="8" borderId="10" xfId="0" applyFont="1" applyFill="1" applyBorder="1" applyAlignment="1">
      <alignment vertical="center"/>
    </xf>
    <xf numFmtId="166" fontId="1" fillId="8" borderId="0" xfId="0" applyNumberFormat="1" applyFont="1" applyFill="1" applyAlignment="1">
      <alignment horizontal="center" vertical="center" wrapText="1"/>
    </xf>
    <xf numFmtId="169" fontId="1" fillId="8" borderId="0" xfId="0" applyNumberFormat="1" applyFont="1" applyFill="1" applyAlignment="1">
      <alignment vertical="center"/>
    </xf>
    <xf numFmtId="166" fontId="1" fillId="7" borderId="0" xfId="0" applyNumberFormat="1" applyFont="1" applyFill="1" applyAlignment="1">
      <alignment horizontal="center" vertical="center"/>
    </xf>
    <xf numFmtId="166" fontId="1" fillId="8" borderId="18" xfId="0" applyNumberFormat="1" applyFont="1" applyFill="1" applyBorder="1" applyAlignment="1">
      <alignment vertical="center" wrapText="1"/>
    </xf>
    <xf numFmtId="166" fontId="1" fillId="8" borderId="18" xfId="0" applyNumberFormat="1" applyFont="1" applyFill="1" applyBorder="1" applyAlignment="1">
      <alignment vertical="center"/>
    </xf>
    <xf numFmtId="166" fontId="1" fillId="8" borderId="20" xfId="0" applyNumberFormat="1" applyFont="1" applyFill="1" applyBorder="1" applyAlignment="1">
      <alignment vertical="center"/>
    </xf>
    <xf numFmtId="0" fontId="1" fillId="10" borderId="0" xfId="0" applyFont="1" applyFill="1" applyAlignment="1">
      <alignment vertical="center"/>
    </xf>
    <xf numFmtId="0" fontId="1" fillId="0" borderId="0" xfId="0" applyFont="1" applyAlignment="1">
      <alignment vertical="center"/>
    </xf>
    <xf numFmtId="166" fontId="1" fillId="8" borderId="0" xfId="0" applyNumberFormat="1" applyFont="1" applyFill="1" applyAlignment="1">
      <alignment horizontal="center" vertical="center"/>
    </xf>
    <xf numFmtId="166" fontId="1" fillId="8" borderId="12" xfId="0" applyNumberFormat="1" applyFont="1" applyFill="1" applyBorder="1" applyAlignment="1">
      <alignment horizontal="center" vertical="center" wrapText="1"/>
    </xf>
    <xf numFmtId="166" fontId="1" fillId="8" borderId="14" xfId="0" applyNumberFormat="1" applyFont="1" applyFill="1" applyBorder="1" applyAlignment="1">
      <alignment horizontal="center" vertical="center" wrapText="1"/>
    </xf>
    <xf numFmtId="166" fontId="1" fillId="8" borderId="3" xfId="0" applyNumberFormat="1" applyFont="1" applyFill="1" applyBorder="1" applyAlignment="1">
      <alignment horizontal="center" vertical="center" wrapText="1"/>
    </xf>
    <xf numFmtId="9" fontId="1" fillId="0" borderId="14" xfId="3" applyFont="1" applyFill="1" applyBorder="1" applyAlignment="1">
      <alignment horizontal="center" vertical="center"/>
    </xf>
    <xf numFmtId="9" fontId="1" fillId="0" borderId="3" xfId="3" applyFont="1" applyFill="1" applyBorder="1" applyAlignment="1">
      <alignment horizontal="center" vertical="center"/>
    </xf>
    <xf numFmtId="166" fontId="1" fillId="8" borderId="8" xfId="0" applyNumberFormat="1" applyFont="1" applyFill="1" applyBorder="1" applyAlignment="1">
      <alignment vertical="center"/>
    </xf>
    <xf numFmtId="9" fontId="1" fillId="8" borderId="3" xfId="3" applyFont="1" applyFill="1" applyBorder="1" applyAlignment="1">
      <alignment horizontal="center" vertical="center"/>
    </xf>
    <xf numFmtId="166" fontId="1" fillId="8" borderId="2" xfId="0" applyNumberFormat="1" applyFont="1" applyFill="1" applyBorder="1" applyAlignment="1">
      <alignment vertical="center"/>
    </xf>
    <xf numFmtId="9" fontId="1" fillId="8" borderId="11" xfId="3" applyFont="1" applyFill="1" applyBorder="1" applyAlignment="1">
      <alignment horizontal="center" vertical="center"/>
    </xf>
    <xf numFmtId="9" fontId="1" fillId="0" borderId="11" xfId="3" applyFont="1" applyFill="1" applyBorder="1" applyAlignment="1">
      <alignment horizontal="center" vertical="center"/>
    </xf>
    <xf numFmtId="169" fontId="1" fillId="0" borderId="3" xfId="0" applyNumberFormat="1" applyFont="1" applyBorder="1" applyAlignment="1" applyProtection="1">
      <alignment horizontal="right" vertical="center" wrapText="1"/>
      <protection locked="0"/>
    </xf>
    <xf numFmtId="169" fontId="1" fillId="7" borderId="3" xfId="0" applyNumberFormat="1" applyFont="1" applyFill="1" applyBorder="1" applyAlignment="1">
      <alignment vertical="center"/>
    </xf>
    <xf numFmtId="166" fontId="1" fillId="16" borderId="2" xfId="0" applyNumberFormat="1" applyFont="1" applyFill="1" applyBorder="1" applyAlignment="1">
      <alignment vertical="center"/>
    </xf>
    <xf numFmtId="166" fontId="1" fillId="16" borderId="8" xfId="0" applyNumberFormat="1" applyFont="1" applyFill="1" applyBorder="1" applyAlignment="1">
      <alignment vertical="center"/>
    </xf>
    <xf numFmtId="9" fontId="1" fillId="8" borderId="4" xfId="3" applyFont="1" applyFill="1" applyBorder="1" applyAlignment="1">
      <alignment horizontal="center" vertical="center"/>
    </xf>
    <xf numFmtId="9" fontId="1" fillId="8" borderId="10" xfId="3" applyFont="1" applyFill="1" applyBorder="1" applyAlignment="1">
      <alignment horizontal="center" vertical="center"/>
    </xf>
    <xf numFmtId="9" fontId="1" fillId="8" borderId="0" xfId="3" applyFont="1" applyFill="1" applyBorder="1" applyAlignment="1">
      <alignment horizontal="center" vertical="center"/>
    </xf>
    <xf numFmtId="169" fontId="1" fillId="8" borderId="1" xfId="3" applyNumberFormat="1" applyFont="1" applyFill="1" applyBorder="1" applyAlignment="1">
      <alignment horizontal="center" vertical="center"/>
    </xf>
    <xf numFmtId="169" fontId="1" fillId="8" borderId="0" xfId="3" applyNumberFormat="1" applyFont="1" applyFill="1" applyBorder="1" applyAlignment="1">
      <alignment horizontal="center" vertical="center"/>
    </xf>
    <xf numFmtId="169" fontId="1" fillId="0" borderId="14" xfId="0" applyNumberFormat="1" applyFont="1" applyBorder="1" applyAlignment="1" applyProtection="1">
      <alignment horizontal="right" vertical="center" wrapText="1"/>
      <protection locked="0"/>
    </xf>
    <xf numFmtId="169" fontId="1" fillId="7" borderId="14" xfId="0" applyNumberFormat="1" applyFont="1" applyFill="1" applyBorder="1" applyAlignment="1">
      <alignment vertical="center"/>
    </xf>
    <xf numFmtId="9" fontId="1" fillId="0" borderId="4" xfId="3" applyFont="1" applyFill="1" applyBorder="1" applyAlignment="1">
      <alignment horizontal="center" vertical="center"/>
    </xf>
    <xf numFmtId="9" fontId="1" fillId="8" borderId="6" xfId="3" applyFont="1" applyFill="1" applyBorder="1" applyAlignment="1">
      <alignment horizontal="center" vertical="center"/>
    </xf>
    <xf numFmtId="169" fontId="1" fillId="8" borderId="9" xfId="3" applyNumberFormat="1" applyFont="1" applyFill="1" applyBorder="1" applyAlignment="1">
      <alignment horizontal="center" vertical="center"/>
    </xf>
    <xf numFmtId="166" fontId="1" fillId="16" borderId="0" xfId="0" applyNumberFormat="1" applyFont="1" applyFill="1" applyAlignment="1">
      <alignment horizontal="left" vertical="center"/>
    </xf>
    <xf numFmtId="169" fontId="1" fillId="4" borderId="3" xfId="3" applyNumberFormat="1" applyFont="1" applyFill="1" applyBorder="1" applyAlignment="1">
      <alignment horizontal="center" vertical="center"/>
    </xf>
    <xf numFmtId="9" fontId="1" fillId="8" borderId="1" xfId="3" applyFont="1" applyFill="1" applyBorder="1" applyAlignment="1">
      <alignment horizontal="center" vertical="center"/>
    </xf>
    <xf numFmtId="9" fontId="1" fillId="8" borderId="2" xfId="3" applyFont="1" applyFill="1" applyBorder="1" applyAlignment="1">
      <alignment horizontal="center" vertical="center"/>
    </xf>
    <xf numFmtId="169" fontId="1" fillId="8" borderId="3" xfId="0" applyNumberFormat="1" applyFont="1" applyFill="1" applyBorder="1" applyAlignment="1">
      <alignment horizontal="right" vertical="center" wrapText="1"/>
    </xf>
    <xf numFmtId="166" fontId="1" fillId="8" borderId="10" xfId="0" applyNumberFormat="1" applyFont="1" applyFill="1" applyBorder="1" applyAlignment="1">
      <alignment vertical="center"/>
    </xf>
    <xf numFmtId="166" fontId="1" fillId="8" borderId="0" xfId="0" applyNumberFormat="1" applyFont="1" applyFill="1" applyAlignment="1">
      <alignment vertical="center" wrapText="1"/>
    </xf>
    <xf numFmtId="166" fontId="1" fillId="0" borderId="3" xfId="0" applyNumberFormat="1" applyFont="1" applyBorder="1" applyAlignment="1">
      <alignment horizontal="center" vertical="center"/>
    </xf>
    <xf numFmtId="166" fontId="1" fillId="8" borderId="7" xfId="0" applyNumberFormat="1" applyFont="1" applyFill="1" applyBorder="1" applyAlignment="1">
      <alignment vertical="center"/>
    </xf>
    <xf numFmtId="166" fontId="1" fillId="8" borderId="15" xfId="0" applyNumberFormat="1" applyFont="1" applyFill="1" applyBorder="1" applyAlignment="1">
      <alignment vertical="center"/>
    </xf>
    <xf numFmtId="166" fontId="1" fillId="8" borderId="14" xfId="0" applyNumberFormat="1" applyFont="1" applyFill="1" applyBorder="1" applyAlignment="1">
      <alignment horizontal="center" vertical="center"/>
    </xf>
    <xf numFmtId="166" fontId="1" fillId="8" borderId="8" xfId="0" applyNumberFormat="1" applyFont="1" applyFill="1" applyBorder="1" applyAlignment="1">
      <alignment horizontal="center" vertical="center"/>
    </xf>
    <xf numFmtId="10" fontId="1" fillId="0" borderId="3" xfId="0" applyNumberFormat="1" applyFont="1" applyBorder="1" applyAlignment="1" applyProtection="1">
      <alignment vertical="center"/>
      <protection locked="0"/>
    </xf>
    <xf numFmtId="10" fontId="1" fillId="0" borderId="3" xfId="0" applyNumberFormat="1" applyFont="1" applyBorder="1" applyAlignment="1" applyProtection="1">
      <alignment vertical="center" wrapText="1"/>
      <protection locked="0"/>
    </xf>
    <xf numFmtId="166" fontId="1" fillId="8" borderId="5" xfId="0" applyNumberFormat="1" applyFont="1" applyFill="1" applyBorder="1" applyAlignment="1">
      <alignment vertical="center"/>
    </xf>
    <xf numFmtId="166" fontId="1" fillId="8" borderId="1" xfId="0" applyNumberFormat="1" applyFont="1" applyFill="1" applyBorder="1" applyAlignment="1">
      <alignment vertical="center"/>
    </xf>
    <xf numFmtId="166" fontId="1" fillId="8" borderId="6" xfId="0" applyNumberFormat="1" applyFont="1" applyFill="1" applyBorder="1" applyAlignment="1">
      <alignment vertical="center"/>
    </xf>
    <xf numFmtId="10" fontId="1" fillId="8" borderId="15" xfId="3" applyNumberFormat="1" applyFont="1" applyFill="1" applyBorder="1" applyAlignment="1">
      <alignment horizontal="left" vertical="center"/>
    </xf>
    <xf numFmtId="166" fontId="1" fillId="8" borderId="14" xfId="0" applyNumberFormat="1" applyFont="1" applyFill="1" applyBorder="1" applyAlignment="1">
      <alignment vertical="center"/>
    </xf>
    <xf numFmtId="166" fontId="1" fillId="10" borderId="0" xfId="0" applyNumberFormat="1" applyFont="1" applyFill="1" applyAlignment="1">
      <alignment vertical="center"/>
    </xf>
    <xf numFmtId="166" fontId="1" fillId="10" borderId="0" xfId="0" applyNumberFormat="1" applyFont="1" applyFill="1" applyAlignment="1">
      <alignment horizontal="center" vertical="center"/>
    </xf>
    <xf numFmtId="166" fontId="1" fillId="10" borderId="0" xfId="0" applyNumberFormat="1" applyFont="1" applyFill="1" applyAlignment="1">
      <alignment horizontal="center" vertical="center" wrapText="1"/>
    </xf>
    <xf numFmtId="166" fontId="1" fillId="10" borderId="0" xfId="0" applyNumberFormat="1" applyFont="1" applyFill="1" applyAlignment="1">
      <alignment vertical="center" wrapText="1"/>
    </xf>
    <xf numFmtId="166" fontId="1" fillId="8" borderId="3" xfId="0" applyNumberFormat="1" applyFont="1" applyFill="1" applyBorder="1" applyAlignment="1">
      <alignment horizontal="center" vertical="center"/>
    </xf>
    <xf numFmtId="166" fontId="1" fillId="8" borderId="0" xfId="0" applyNumberFormat="1" applyFont="1" applyFill="1" applyAlignment="1">
      <alignment horizontal="left" vertical="center"/>
    </xf>
    <xf numFmtId="166" fontId="1" fillId="0" borderId="14" xfId="0" applyNumberFormat="1" applyFont="1" applyBorder="1" applyAlignment="1">
      <alignment horizontal="center" vertical="center"/>
    </xf>
    <xf numFmtId="169" fontId="1" fillId="0" borderId="3" xfId="0" applyNumberFormat="1" applyFont="1" applyBorder="1" applyAlignment="1" applyProtection="1">
      <alignment vertical="center" wrapText="1"/>
      <protection locked="0"/>
    </xf>
    <xf numFmtId="10" fontId="1" fillId="8" borderId="0" xfId="0" applyNumberFormat="1" applyFont="1" applyFill="1" applyAlignment="1">
      <alignment vertical="center"/>
    </xf>
    <xf numFmtId="10" fontId="1" fillId="8" borderId="0" xfId="0" applyNumberFormat="1" applyFont="1" applyFill="1" applyAlignment="1">
      <alignment horizontal="center" vertical="center"/>
    </xf>
    <xf numFmtId="10" fontId="1" fillId="8" borderId="0" xfId="0" applyNumberFormat="1" applyFont="1" applyFill="1" applyAlignment="1">
      <alignment horizontal="center" vertical="center" wrapText="1"/>
    </xf>
    <xf numFmtId="166" fontId="1" fillId="16" borderId="12" xfId="0" applyNumberFormat="1" applyFont="1" applyFill="1" applyBorder="1" applyAlignment="1">
      <alignment vertical="center"/>
    </xf>
    <xf numFmtId="166" fontId="1" fillId="16" borderId="23" xfId="0" applyNumberFormat="1" applyFont="1" applyFill="1" applyBorder="1" applyAlignment="1">
      <alignment vertical="center"/>
    </xf>
    <xf numFmtId="0" fontId="1" fillId="8" borderId="13" xfId="0" applyFont="1" applyFill="1" applyBorder="1" applyAlignment="1">
      <alignment vertical="center"/>
    </xf>
    <xf numFmtId="0" fontId="1" fillId="8" borderId="15"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15" xfId="0" applyFont="1" applyFill="1" applyBorder="1" applyAlignment="1" applyProtection="1">
      <alignment vertical="center"/>
      <protection locked="0"/>
    </xf>
    <xf numFmtId="10" fontId="1" fillId="0" borderId="11" xfId="0" applyNumberFormat="1" applyFont="1" applyBorder="1" applyAlignment="1" applyProtection="1">
      <alignment vertical="center"/>
      <protection locked="0"/>
    </xf>
    <xf numFmtId="0" fontId="1" fillId="8" borderId="8" xfId="0" applyFont="1" applyFill="1" applyBorder="1" applyAlignment="1">
      <alignment vertical="center"/>
    </xf>
    <xf numFmtId="10" fontId="1" fillId="0" borderId="11" xfId="0" applyNumberFormat="1" applyFont="1" applyBorder="1" applyAlignment="1">
      <alignment vertical="center"/>
    </xf>
    <xf numFmtId="169" fontId="1" fillId="8" borderId="3" xfId="0" applyNumberFormat="1" applyFont="1" applyFill="1" applyBorder="1" applyAlignment="1" applyProtection="1">
      <alignment vertical="center"/>
      <protection locked="0"/>
    </xf>
    <xf numFmtId="0" fontId="1" fillId="8" borderId="12" xfId="0" applyFont="1" applyFill="1" applyBorder="1" applyAlignment="1">
      <alignment vertical="center"/>
    </xf>
    <xf numFmtId="0" fontId="1" fillId="0" borderId="2" xfId="0" applyFont="1" applyBorder="1" applyAlignment="1">
      <alignment vertical="center"/>
    </xf>
    <xf numFmtId="10" fontId="1" fillId="8" borderId="3" xfId="0" applyNumberFormat="1" applyFont="1" applyFill="1" applyBorder="1" applyAlignment="1" applyProtection="1">
      <alignment vertical="center"/>
      <protection locked="0"/>
    </xf>
    <xf numFmtId="169" fontId="1" fillId="0" borderId="3" xfId="0" applyNumberFormat="1" applyFont="1" applyBorder="1" applyAlignment="1" applyProtection="1">
      <alignment vertical="center"/>
      <protection locked="0"/>
    </xf>
    <xf numFmtId="0" fontId="1" fillId="0" borderId="0" xfId="4" applyFont="1"/>
    <xf numFmtId="0" fontId="1" fillId="2" borderId="3" xfId="4" applyFont="1" applyFill="1" applyBorder="1"/>
    <xf numFmtId="14" fontId="1" fillId="2" borderId="3" xfId="4" applyNumberFormat="1" applyFont="1" applyFill="1" applyBorder="1"/>
    <xf numFmtId="0" fontId="76" fillId="16" borderId="26" xfId="0" applyFont="1" applyFill="1" applyBorder="1" applyAlignment="1">
      <alignment horizontal="justify" vertical="center"/>
    </xf>
    <xf numFmtId="0" fontId="76" fillId="16" borderId="26" xfId="0" applyFont="1" applyFill="1" applyBorder="1" applyAlignment="1">
      <alignment horizontal="justify" vertical="center" wrapText="1"/>
    </xf>
    <xf numFmtId="0" fontId="76" fillId="16" borderId="26" xfId="0" applyFont="1" applyFill="1" applyBorder="1" applyAlignment="1">
      <alignment horizontal="left" vertical="top" wrapText="1"/>
    </xf>
    <xf numFmtId="0" fontId="33" fillId="8" borderId="0" xfId="1" applyFont="1" applyFill="1" applyAlignment="1" applyProtection="1">
      <alignment vertical="center"/>
      <protection locked="0"/>
    </xf>
    <xf numFmtId="0" fontId="38" fillId="8" borderId="0" xfId="1" applyFont="1" applyFill="1" applyAlignment="1" applyProtection="1">
      <alignment horizontal="left" vertical="center" wrapText="1"/>
      <protection locked="0"/>
    </xf>
    <xf numFmtId="0" fontId="11" fillId="8" borderId="0" xfId="1" applyFont="1" applyFill="1" applyAlignment="1" applyProtection="1">
      <alignment vertical="center" wrapText="1"/>
      <protection locked="0"/>
    </xf>
    <xf numFmtId="0" fontId="36" fillId="8" borderId="0" xfId="5" applyNumberFormat="1" applyFont="1" applyFill="1" applyAlignment="1" applyProtection="1">
      <alignment vertical="center"/>
      <protection locked="0"/>
    </xf>
    <xf numFmtId="0" fontId="11" fillId="8" borderId="0" xfId="1" applyFont="1" applyFill="1" applyAlignment="1" applyProtection="1">
      <alignment horizontal="left" vertical="center"/>
      <protection locked="0"/>
    </xf>
    <xf numFmtId="0" fontId="36" fillId="8" borderId="0" xfId="5" applyFont="1" applyFill="1" applyAlignment="1" applyProtection="1">
      <alignment horizontal="left" vertical="center" indent="1"/>
      <protection locked="0"/>
    </xf>
    <xf numFmtId="0" fontId="37" fillId="8" borderId="0" xfId="1" applyFont="1" applyFill="1" applyAlignment="1" applyProtection="1">
      <alignment horizontal="left" vertical="center" indent="1"/>
      <protection locked="0"/>
    </xf>
    <xf numFmtId="0" fontId="40" fillId="8" borderId="0" xfId="33" applyFont="1" applyFill="1" applyAlignment="1">
      <alignment horizontal="center" vertical="center"/>
    </xf>
    <xf numFmtId="0" fontId="33" fillId="0" borderId="13" xfId="33" applyFont="1" applyBorder="1" applyAlignment="1" applyProtection="1">
      <alignment horizontal="left" vertical="center"/>
      <protection locked="0"/>
    </xf>
    <xf numFmtId="0" fontId="33" fillId="0" borderId="9" xfId="33" applyFont="1" applyBorder="1" applyAlignment="1" applyProtection="1">
      <alignment horizontal="left" vertical="center"/>
      <protection locked="0"/>
    </xf>
    <xf numFmtId="0" fontId="33" fillId="0" borderId="11" xfId="33" applyFont="1" applyBorder="1" applyAlignment="1" applyProtection="1">
      <alignment horizontal="left" vertical="center"/>
      <protection locked="0"/>
    </xf>
    <xf numFmtId="0" fontId="33" fillId="0" borderId="5" xfId="33" applyFont="1" applyBorder="1" applyAlignment="1" applyProtection="1">
      <alignment horizontal="left" vertical="top" wrapText="1"/>
      <protection locked="0"/>
    </xf>
    <xf numFmtId="0" fontId="33" fillId="0" borderId="1" xfId="33" applyFont="1" applyBorder="1" applyAlignment="1" applyProtection="1">
      <alignment horizontal="left" vertical="top" wrapText="1"/>
      <protection locked="0"/>
    </xf>
    <xf numFmtId="0" fontId="33" fillId="0" borderId="6" xfId="33" applyFont="1" applyBorder="1" applyAlignment="1" applyProtection="1">
      <alignment horizontal="left" vertical="top" wrapText="1"/>
      <protection locked="0"/>
    </xf>
    <xf numFmtId="0" fontId="33" fillId="0" borderId="7" xfId="33" applyFont="1" applyBorder="1" applyAlignment="1" applyProtection="1">
      <alignment horizontal="left" vertical="top" wrapText="1"/>
      <protection locked="0"/>
    </xf>
    <xf numFmtId="0" fontId="33" fillId="0" borderId="0" xfId="33" applyFont="1" applyAlignment="1" applyProtection="1">
      <alignment horizontal="left" vertical="top" wrapText="1"/>
      <protection locked="0"/>
    </xf>
    <xf numFmtId="0" fontId="33" fillId="0" borderId="8" xfId="33" applyFont="1" applyBorder="1" applyAlignment="1" applyProtection="1">
      <alignment horizontal="left" vertical="top" wrapText="1"/>
      <protection locked="0"/>
    </xf>
    <xf numFmtId="0" fontId="33" fillId="0" borderId="12" xfId="33" applyFont="1" applyBorder="1" applyAlignment="1" applyProtection="1">
      <alignment horizontal="left" vertical="top" wrapText="1"/>
      <protection locked="0"/>
    </xf>
    <xf numFmtId="0" fontId="33" fillId="0" borderId="2" xfId="33" applyFont="1" applyBorder="1" applyAlignment="1" applyProtection="1">
      <alignment horizontal="left" vertical="top" wrapText="1"/>
      <protection locked="0"/>
    </xf>
    <xf numFmtId="0" fontId="33" fillId="0" borderId="10" xfId="33" applyFont="1" applyBorder="1" applyAlignment="1" applyProtection="1">
      <alignment horizontal="left" vertical="top" wrapText="1"/>
      <protection locked="0"/>
    </xf>
    <xf numFmtId="168" fontId="33" fillId="0" borderId="13" xfId="33" applyNumberFormat="1" applyFont="1" applyBorder="1" applyAlignment="1" applyProtection="1">
      <alignment horizontal="left"/>
      <protection locked="0"/>
    </xf>
    <xf numFmtId="168" fontId="33" fillId="0" borderId="9" xfId="33" applyNumberFormat="1" applyFont="1" applyBorder="1" applyAlignment="1" applyProtection="1">
      <alignment horizontal="left"/>
      <protection locked="0"/>
    </xf>
    <xf numFmtId="168" fontId="33" fillId="0" borderId="11" xfId="33" applyNumberFormat="1" applyFont="1" applyBorder="1" applyAlignment="1" applyProtection="1">
      <alignment horizontal="left"/>
      <protection locked="0"/>
    </xf>
    <xf numFmtId="0" fontId="11" fillId="8" borderId="0" xfId="33" applyFont="1" applyFill="1" applyAlignment="1">
      <alignment horizontal="left" vertical="center" wrapText="1"/>
    </xf>
    <xf numFmtId="0" fontId="33" fillId="8" borderId="0" xfId="33" applyFont="1" applyFill="1" applyAlignment="1">
      <alignment horizontal="left" vertical="center" wrapText="1"/>
    </xf>
    <xf numFmtId="0" fontId="34" fillId="8" borderId="0" xfId="33" applyFont="1" applyFill="1" applyAlignment="1">
      <alignment horizontal="left" vertical="center" wrapText="1" readingOrder="1"/>
    </xf>
    <xf numFmtId="0" fontId="11" fillId="8" borderId="0" xfId="1" applyFont="1" applyFill="1" applyAlignment="1" applyProtection="1">
      <alignment vertical="center"/>
      <protection locked="0"/>
    </xf>
    <xf numFmtId="0" fontId="11" fillId="8" borderId="0" xfId="1" quotePrefix="1" applyFont="1" applyFill="1" applyAlignment="1" applyProtection="1">
      <alignment horizontal="left" vertical="center" indent="1"/>
      <protection locked="0"/>
    </xf>
    <xf numFmtId="0" fontId="11" fillId="8" borderId="0" xfId="1" applyFont="1" applyFill="1" applyAlignment="1" applyProtection="1">
      <alignment horizontal="left" vertical="center" indent="1"/>
      <protection locked="0"/>
    </xf>
    <xf numFmtId="0" fontId="40" fillId="9" borderId="0" xfId="4" applyFont="1" applyFill="1" applyAlignment="1">
      <alignment horizontal="left" vertical="center"/>
    </xf>
    <xf numFmtId="0" fontId="46" fillId="9" borderId="0" xfId="4" applyFont="1" applyFill="1" applyAlignment="1">
      <alignment horizontal="left" vertical="center"/>
    </xf>
    <xf numFmtId="0" fontId="1" fillId="8" borderId="0" xfId="4" applyFont="1" applyFill="1" applyAlignment="1">
      <alignment horizontal="left" vertical="center"/>
    </xf>
    <xf numFmtId="49" fontId="42" fillId="0" borderId="13" xfId="4" applyNumberFormat="1" applyFont="1" applyBorder="1" applyAlignment="1" applyProtection="1">
      <alignment horizontal="left" vertical="center"/>
      <protection locked="0"/>
    </xf>
    <xf numFmtId="49" fontId="42" fillId="0" borderId="9" xfId="4" applyNumberFormat="1" applyFont="1" applyBorder="1" applyAlignment="1" applyProtection="1">
      <alignment horizontal="left" vertical="center"/>
      <protection locked="0"/>
    </xf>
    <xf numFmtId="49" fontId="42" fillId="0" borderId="11" xfId="4" applyNumberFormat="1" applyFont="1" applyBorder="1" applyAlignment="1" applyProtection="1">
      <alignment horizontal="left" vertical="center"/>
      <protection locked="0"/>
    </xf>
    <xf numFmtId="49" fontId="42" fillId="9" borderId="0" xfId="4" applyNumberFormat="1" applyFont="1" applyFill="1" applyAlignment="1">
      <alignment horizontal="left" vertical="center" wrapText="1"/>
    </xf>
    <xf numFmtId="49" fontId="42" fillId="9" borderId="0" xfId="4" applyNumberFormat="1" applyFont="1" applyFill="1" applyAlignment="1">
      <alignment horizontal="left" vertical="top" indent="3"/>
    </xf>
    <xf numFmtId="49" fontId="42" fillId="9" borderId="0" xfId="4" applyNumberFormat="1" applyFont="1" applyFill="1" applyAlignment="1">
      <alignment horizontal="center" vertical="center"/>
    </xf>
    <xf numFmtId="0" fontId="1" fillId="0" borderId="13" xfId="4" applyFont="1" applyBorder="1" applyAlignment="1" applyProtection="1">
      <alignment horizontal="left" vertical="center"/>
      <protection locked="0"/>
    </xf>
    <xf numFmtId="0" fontId="1" fillId="0" borderId="9" xfId="4" applyFont="1" applyBorder="1" applyAlignment="1" applyProtection="1">
      <alignment horizontal="left" vertical="center"/>
      <protection locked="0"/>
    </xf>
    <xf numFmtId="0" fontId="1" fillId="0" borderId="11" xfId="4" applyFont="1" applyBorder="1" applyAlignment="1" applyProtection="1">
      <alignment horizontal="left" vertical="center"/>
      <protection locked="0"/>
    </xf>
    <xf numFmtId="0" fontId="48" fillId="0" borderId="13" xfId="5" applyFont="1" applyFill="1" applyBorder="1" applyAlignment="1" applyProtection="1">
      <alignment horizontal="left" vertical="center"/>
      <protection locked="0"/>
    </xf>
    <xf numFmtId="0" fontId="28" fillId="0" borderId="9" xfId="4" applyFont="1" applyBorder="1" applyAlignment="1" applyProtection="1">
      <alignment horizontal="left" vertical="center"/>
      <protection locked="0"/>
    </xf>
    <xf numFmtId="0" fontId="28" fillId="0" borderId="11" xfId="4" applyFont="1" applyBorder="1" applyAlignment="1" applyProtection="1">
      <alignment horizontal="left" vertical="center"/>
      <protection locked="0"/>
    </xf>
    <xf numFmtId="0" fontId="49" fillId="0" borderId="13" xfId="5" applyFont="1" applyFill="1" applyBorder="1" applyAlignment="1" applyProtection="1">
      <alignment horizontal="left" vertical="center"/>
      <protection locked="0"/>
    </xf>
    <xf numFmtId="0" fontId="49" fillId="0" borderId="9" xfId="4" applyFont="1" applyBorder="1" applyAlignment="1" applyProtection="1">
      <alignment horizontal="left" vertical="center"/>
      <protection locked="0"/>
    </xf>
    <xf numFmtId="0" fontId="49" fillId="0" borderId="11" xfId="4" applyFont="1" applyBorder="1" applyAlignment="1" applyProtection="1">
      <alignment horizontal="left" vertical="center"/>
      <protection locked="0"/>
    </xf>
    <xf numFmtId="0" fontId="45" fillId="9" borderId="0" xfId="4" applyFont="1" applyFill="1" applyAlignment="1">
      <alignment horizontal="left" vertical="center"/>
    </xf>
    <xf numFmtId="49" fontId="42" fillId="0" borderId="5" xfId="4" applyNumberFormat="1" applyFont="1" applyBorder="1" applyAlignment="1" applyProtection="1">
      <alignment horizontal="left" vertical="top" wrapText="1"/>
      <protection locked="0"/>
    </xf>
    <xf numFmtId="49" fontId="42" fillId="0" borderId="1" xfId="4" applyNumberFormat="1" applyFont="1" applyBorder="1" applyAlignment="1" applyProtection="1">
      <alignment horizontal="left" vertical="top" wrapText="1"/>
      <protection locked="0"/>
    </xf>
    <xf numFmtId="49" fontId="42" fillId="0" borderId="6" xfId="4" applyNumberFormat="1" applyFont="1" applyBorder="1" applyAlignment="1" applyProtection="1">
      <alignment horizontal="left" vertical="top" wrapText="1"/>
      <protection locked="0"/>
    </xf>
    <xf numFmtId="49" fontId="42" fillId="0" borderId="7" xfId="4" applyNumberFormat="1" applyFont="1" applyBorder="1" applyAlignment="1" applyProtection="1">
      <alignment horizontal="left" vertical="top" wrapText="1"/>
      <protection locked="0"/>
    </xf>
    <xf numFmtId="49" fontId="42" fillId="0" borderId="0" xfId="4" applyNumberFormat="1" applyFont="1" applyAlignment="1" applyProtection="1">
      <alignment horizontal="left" vertical="top" wrapText="1"/>
      <protection locked="0"/>
    </xf>
    <xf numFmtId="49" fontId="42" fillId="0" borderId="8" xfId="4" applyNumberFormat="1" applyFont="1" applyBorder="1" applyAlignment="1" applyProtection="1">
      <alignment horizontal="left" vertical="top" wrapText="1"/>
      <protection locked="0"/>
    </xf>
    <xf numFmtId="49" fontId="42" fillId="0" borderId="12" xfId="4" applyNumberFormat="1" applyFont="1" applyBorder="1" applyAlignment="1" applyProtection="1">
      <alignment horizontal="left" vertical="top" wrapText="1"/>
      <protection locked="0"/>
    </xf>
    <xf numFmtId="49" fontId="42" fillId="0" borderId="2" xfId="4" applyNumberFormat="1" applyFont="1" applyBorder="1" applyAlignment="1" applyProtection="1">
      <alignment horizontal="left" vertical="top" wrapText="1"/>
      <protection locked="0"/>
    </xf>
    <xf numFmtId="49" fontId="42" fillId="0" borderId="10" xfId="4" applyNumberFormat="1" applyFont="1" applyBorder="1" applyAlignment="1" applyProtection="1">
      <alignment horizontal="left" vertical="top" wrapText="1"/>
      <protection locked="0"/>
    </xf>
    <xf numFmtId="49" fontId="42" fillId="0" borderId="5" xfId="4" applyNumberFormat="1" applyFont="1" applyBorder="1" applyAlignment="1" applyProtection="1">
      <alignment horizontal="left" vertical="top"/>
      <protection locked="0"/>
    </xf>
    <xf numFmtId="49" fontId="42" fillId="0" borderId="1" xfId="4" applyNumberFormat="1" applyFont="1" applyBorder="1" applyAlignment="1" applyProtection="1">
      <alignment horizontal="left" vertical="top"/>
      <protection locked="0"/>
    </xf>
    <xf numFmtId="49" fontId="42" fillId="0" borderId="6" xfId="4" applyNumberFormat="1" applyFont="1" applyBorder="1" applyAlignment="1" applyProtection="1">
      <alignment horizontal="left" vertical="top"/>
      <protection locked="0"/>
    </xf>
    <xf numFmtId="49" fontId="42" fillId="0" borderId="7" xfId="4" applyNumberFormat="1" applyFont="1" applyBorder="1" applyAlignment="1" applyProtection="1">
      <alignment horizontal="left" vertical="top"/>
      <protection locked="0"/>
    </xf>
    <xf numFmtId="49" fontId="42" fillId="0" borderId="0" xfId="4" applyNumberFormat="1" applyFont="1" applyAlignment="1" applyProtection="1">
      <alignment horizontal="left" vertical="top"/>
      <protection locked="0"/>
    </xf>
    <xf numFmtId="49" fontId="42" fillId="0" borderId="8" xfId="4" applyNumberFormat="1" applyFont="1" applyBorder="1" applyAlignment="1" applyProtection="1">
      <alignment horizontal="left" vertical="top"/>
      <protection locked="0"/>
    </xf>
    <xf numFmtId="49" fontId="42" fillId="0" borderId="12" xfId="4" applyNumberFormat="1" applyFont="1" applyBorder="1" applyAlignment="1" applyProtection="1">
      <alignment horizontal="left" vertical="top"/>
      <protection locked="0"/>
    </xf>
    <xf numFmtId="49" fontId="42" fillId="0" borderId="2" xfId="4" applyNumberFormat="1" applyFont="1" applyBorder="1" applyAlignment="1" applyProtection="1">
      <alignment horizontal="left" vertical="top"/>
      <protection locked="0"/>
    </xf>
    <xf numFmtId="49" fontId="42" fillId="0" borderId="10" xfId="4" applyNumberFormat="1" applyFont="1" applyBorder="1" applyAlignment="1" applyProtection="1">
      <alignment horizontal="left" vertical="top"/>
      <protection locked="0"/>
    </xf>
    <xf numFmtId="49" fontId="42" fillId="0" borderId="13" xfId="4" applyNumberFormat="1" applyFont="1" applyBorder="1" applyAlignment="1" applyProtection="1">
      <alignment horizontal="left" vertical="top"/>
      <protection locked="0"/>
    </xf>
    <xf numFmtId="49" fontId="42" fillId="0" borderId="9" xfId="4" applyNumberFormat="1" applyFont="1" applyBorder="1" applyAlignment="1" applyProtection="1">
      <alignment horizontal="left" vertical="top"/>
      <protection locked="0"/>
    </xf>
    <xf numFmtId="49" fontId="42" fillId="0" borderId="11" xfId="4" applyNumberFormat="1" applyFont="1" applyBorder="1" applyAlignment="1" applyProtection="1">
      <alignment horizontal="left" vertical="top"/>
      <protection locked="0"/>
    </xf>
    <xf numFmtId="0" fontId="42" fillId="9" borderId="0" xfId="4" applyFont="1" applyFill="1" applyAlignment="1">
      <alignment horizontal="left" vertical="center" wrapText="1"/>
    </xf>
    <xf numFmtId="0" fontId="50" fillId="9" borderId="0" xfId="4" applyFont="1" applyFill="1" applyAlignment="1">
      <alignment horizontal="left" vertical="center" wrapText="1"/>
    </xf>
    <xf numFmtId="0" fontId="1" fillId="0" borderId="13" xfId="4" applyFont="1" applyBorder="1" applyAlignment="1" applyProtection="1">
      <alignment horizontal="left" vertical="center" indent="1"/>
      <protection locked="0"/>
    </xf>
    <xf numFmtId="0" fontId="1" fillId="0" borderId="9" xfId="4" applyFont="1" applyBorder="1" applyAlignment="1" applyProtection="1">
      <alignment horizontal="left" vertical="center" indent="1"/>
      <protection locked="0"/>
    </xf>
    <xf numFmtId="0" fontId="1" fillId="0" borderId="11" xfId="4" applyFont="1" applyBorder="1" applyAlignment="1" applyProtection="1">
      <alignment horizontal="left" vertical="center" indent="1"/>
      <protection locked="0"/>
    </xf>
    <xf numFmtId="0" fontId="53" fillId="10" borderId="0" xfId="0" applyFont="1" applyFill="1" applyAlignment="1">
      <alignment horizontal="center" wrapText="1"/>
    </xf>
    <xf numFmtId="0" fontId="59" fillId="8" borderId="0" xfId="0" applyFont="1" applyFill="1" applyAlignment="1">
      <alignment horizontal="left" vertical="top" wrapText="1" indent="1" readingOrder="1"/>
    </xf>
    <xf numFmtId="0" fontId="59" fillId="8" borderId="2" xfId="0" applyFont="1" applyFill="1" applyBorder="1" applyAlignment="1">
      <alignment horizontal="left" vertical="top" wrapText="1" indent="1" readingOrder="1"/>
    </xf>
    <xf numFmtId="0" fontId="59" fillId="8" borderId="8" xfId="0" applyFont="1" applyFill="1" applyBorder="1" applyAlignment="1">
      <alignment horizontal="left" vertical="top" wrapText="1" indent="1" readingOrder="1"/>
    </xf>
    <xf numFmtId="0" fontId="59" fillId="8" borderId="10" xfId="0" applyFont="1" applyFill="1" applyBorder="1" applyAlignment="1">
      <alignment horizontal="left" vertical="top" wrapText="1" indent="1" readingOrder="1"/>
    </xf>
    <xf numFmtId="0" fontId="40" fillId="8" borderId="0" xfId="0" applyFont="1" applyFill="1" applyAlignment="1">
      <alignment horizontal="left" vertical="center"/>
    </xf>
    <xf numFmtId="166" fontId="60" fillId="2" borderId="13" xfId="0" applyNumberFormat="1" applyFont="1" applyFill="1" applyBorder="1" applyAlignment="1">
      <alignment vertical="center"/>
    </xf>
    <xf numFmtId="166" fontId="60" fillId="2" borderId="11" xfId="0" applyNumberFormat="1" applyFont="1" applyFill="1" applyBorder="1" applyAlignment="1">
      <alignment vertical="center"/>
    </xf>
    <xf numFmtId="0" fontId="63" fillId="10" borderId="0" xfId="0" applyFont="1" applyFill="1" applyAlignment="1">
      <alignment horizontal="left" vertical="center"/>
    </xf>
    <xf numFmtId="166" fontId="60" fillId="2" borderId="13" xfId="0" applyNumberFormat="1" applyFont="1" applyFill="1" applyBorder="1" applyAlignment="1">
      <alignment horizontal="center" vertical="center"/>
    </xf>
    <xf numFmtId="166" fontId="60" fillId="2" borderId="11" xfId="0" applyNumberFormat="1" applyFont="1" applyFill="1" applyBorder="1" applyAlignment="1">
      <alignment horizontal="center" vertical="center"/>
    </xf>
    <xf numFmtId="0" fontId="61" fillId="10" borderId="13" xfId="0" applyFont="1" applyFill="1" applyBorder="1" applyAlignment="1">
      <alignment horizontal="left" vertical="center" wrapText="1"/>
    </xf>
    <xf numFmtId="0" fontId="61" fillId="10" borderId="9" xfId="0" applyFont="1" applyFill="1" applyBorder="1" applyAlignment="1">
      <alignment horizontal="left" vertical="center" wrapText="1"/>
    </xf>
    <xf numFmtId="0" fontId="61" fillId="10" borderId="11" xfId="0" applyFont="1" applyFill="1" applyBorder="1" applyAlignment="1">
      <alignment horizontal="left" vertical="center" wrapText="1"/>
    </xf>
    <xf numFmtId="166" fontId="40" fillId="8" borderId="0" xfId="0" applyNumberFormat="1" applyFont="1" applyFill="1" applyAlignment="1">
      <alignment vertical="center"/>
    </xf>
    <xf numFmtId="166" fontId="60" fillId="2" borderId="3" xfId="0" applyNumberFormat="1" applyFont="1" applyFill="1" applyBorder="1" applyAlignment="1">
      <alignment horizontal="center" vertical="center"/>
    </xf>
    <xf numFmtId="166" fontId="60" fillId="2" borderId="13" xfId="0" applyNumberFormat="1" applyFont="1" applyFill="1" applyBorder="1" applyAlignment="1">
      <alignment horizontal="center" vertical="center" wrapText="1"/>
    </xf>
    <xf numFmtId="166" fontId="60" fillId="2" borderId="9" xfId="0" applyNumberFormat="1" applyFont="1" applyFill="1" applyBorder="1" applyAlignment="1">
      <alignment horizontal="center" vertical="center" wrapText="1"/>
    </xf>
    <xf numFmtId="166" fontId="60" fillId="2" borderId="11" xfId="0" applyNumberFormat="1" applyFont="1" applyFill="1" applyBorder="1" applyAlignment="1">
      <alignment horizontal="center" vertical="center" wrapText="1"/>
    </xf>
    <xf numFmtId="166" fontId="60" fillId="2" borderId="9" xfId="0" applyNumberFormat="1" applyFont="1" applyFill="1" applyBorder="1" applyAlignment="1">
      <alignment horizontal="center" vertical="center"/>
    </xf>
    <xf numFmtId="0" fontId="40" fillId="8" borderId="0" xfId="0" applyFont="1" applyFill="1" applyAlignment="1">
      <alignment vertical="center"/>
    </xf>
    <xf numFmtId="0" fontId="60" fillId="2" borderId="13" xfId="0" applyFont="1" applyFill="1" applyBorder="1" applyAlignment="1">
      <alignment horizontal="center" vertical="center" wrapText="1"/>
    </xf>
    <xf numFmtId="0" fontId="60" fillId="2" borderId="9"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60" fillId="2" borderId="3" xfId="0" applyFont="1" applyFill="1" applyBorder="1" applyAlignment="1">
      <alignment horizontal="center" vertical="center" wrapText="1"/>
    </xf>
    <xf numFmtId="166" fontId="29" fillId="8" borderId="4" xfId="0" applyNumberFormat="1" applyFont="1" applyFill="1" applyBorder="1" applyAlignment="1">
      <alignment horizontal="left" vertical="top" wrapText="1"/>
    </xf>
    <xf numFmtId="166" fontId="29" fillId="8" borderId="15" xfId="0" applyNumberFormat="1" applyFont="1" applyFill="1" applyBorder="1" applyAlignment="1">
      <alignment horizontal="left" vertical="top" wrapText="1"/>
    </xf>
    <xf numFmtId="166" fontId="29" fillId="8" borderId="12" xfId="0" applyNumberFormat="1" applyFont="1" applyFill="1" applyBorder="1" applyAlignment="1">
      <alignment horizontal="left" vertical="top" wrapText="1"/>
    </xf>
    <xf numFmtId="166" fontId="46" fillId="8" borderId="5" xfId="0" applyNumberFormat="1" applyFont="1" applyFill="1" applyBorder="1" applyAlignment="1">
      <alignment horizontal="left" vertical="top" wrapText="1"/>
    </xf>
    <xf numFmtId="166" fontId="46" fillId="8" borderId="7" xfId="0" applyNumberFormat="1" applyFont="1" applyFill="1" applyBorder="1" applyAlignment="1">
      <alignment horizontal="left" vertical="top" wrapText="1"/>
    </xf>
    <xf numFmtId="166" fontId="46" fillId="8" borderId="12" xfId="0" applyNumberFormat="1" applyFont="1" applyFill="1" applyBorder="1" applyAlignment="1">
      <alignment horizontal="left" vertical="top" wrapText="1"/>
    </xf>
    <xf numFmtId="166" fontId="29" fillId="8" borderId="5" xfId="0" applyNumberFormat="1" applyFont="1" applyFill="1" applyBorder="1" applyAlignment="1">
      <alignment horizontal="left" vertical="top"/>
    </xf>
    <xf numFmtId="166" fontId="29" fillId="8" borderId="7" xfId="0" applyNumberFormat="1" applyFont="1" applyFill="1" applyBorder="1" applyAlignment="1">
      <alignment horizontal="left" vertical="top"/>
    </xf>
    <xf numFmtId="166" fontId="29" fillId="8" borderId="12" xfId="0" applyNumberFormat="1" applyFont="1" applyFill="1" applyBorder="1" applyAlignment="1">
      <alignment horizontal="left" vertical="top"/>
    </xf>
    <xf numFmtId="0" fontId="40" fillId="9" borderId="0" xfId="23" applyFont="1" applyFill="1" applyAlignment="1">
      <alignment horizontal="left" vertical="center"/>
    </xf>
    <xf numFmtId="0" fontId="68" fillId="9" borderId="0" xfId="23" applyFont="1" applyFill="1" applyAlignment="1">
      <alignment horizontal="left" vertical="center" wrapText="1"/>
    </xf>
    <xf numFmtId="0" fontId="47" fillId="9" borderId="0" xfId="23" applyFont="1" applyFill="1" applyAlignment="1">
      <alignment horizontal="left" vertical="center" wrapText="1" indent="1"/>
    </xf>
    <xf numFmtId="0" fontId="28" fillId="9" borderId="7" xfId="23" applyFont="1" applyFill="1" applyBorder="1" applyAlignment="1">
      <alignment horizontal="left" vertical="center" wrapText="1"/>
    </xf>
    <xf numFmtId="0" fontId="61" fillId="10" borderId="0" xfId="0" applyFont="1" applyFill="1" applyAlignment="1">
      <alignment horizontal="center" wrapText="1"/>
    </xf>
    <xf numFmtId="0" fontId="39" fillId="16" borderId="0" xfId="33" applyFont="1" applyFill="1" applyAlignment="1"/>
  </cellXfs>
  <cellStyles count="35">
    <cellStyle name="Attribute" xfId="6" xr:uid="{00000000-0005-0000-0000-000000000000}"/>
    <cellStyle name="CategoryHeading" xfId="7" xr:uid="{00000000-0005-0000-0000-000001000000}"/>
    <cellStyle name="Comma 2" xfId="8" xr:uid="{00000000-0005-0000-0000-000002000000}"/>
    <cellStyle name="Currency 2" xfId="9" xr:uid="{00000000-0005-0000-0000-000003000000}"/>
    <cellStyle name="Entered Item" xfId="10" xr:uid="{00000000-0005-0000-0000-000004000000}"/>
    <cellStyle name="Hyperlink" xfId="5" builtinId="8"/>
    <cellStyle name="Hyperlink 2" xfId="24" xr:uid="{00000000-0005-0000-0000-000006000000}"/>
    <cellStyle name="Liquid 2nd" xfId="11" xr:uid="{00000000-0005-0000-0000-000007000000}"/>
    <cellStyle name="MajorHeading" xfId="12" xr:uid="{00000000-0005-0000-0000-000008000000}"/>
    <cellStyle name="Normal" xfId="0" builtinId="0"/>
    <cellStyle name="Normal 2" xfId="1" xr:uid="{00000000-0005-0000-0000-00000A000000}"/>
    <cellStyle name="Normal 2 2" xfId="4" xr:uid="{00000000-0005-0000-0000-00000B000000}"/>
    <cellStyle name="Normal 2 2 2" xfId="23" xr:uid="{00000000-0005-0000-0000-00000C000000}"/>
    <cellStyle name="Normal 2 2 3" xfId="33" xr:uid="{C3F12FCB-4916-4EFF-8270-19B505FF8981}"/>
    <cellStyle name="Normal 2 4" xfId="32" xr:uid="{00000000-0005-0000-0000-00000D000000}"/>
    <cellStyle name="Normal 2 4 2" xfId="34" xr:uid="{C9DEC8B9-37DD-43B3-BEB8-CE8526A0A8B4}"/>
    <cellStyle name="Normal 2 9" xfId="13" xr:uid="{00000000-0005-0000-0000-00000E000000}"/>
    <cellStyle name="Normal 2 9 2" xfId="14" xr:uid="{00000000-0005-0000-0000-00000F000000}"/>
    <cellStyle name="Normal 3" xfId="15" xr:uid="{00000000-0005-0000-0000-000010000000}"/>
    <cellStyle name="Normal 4" xfId="2" xr:uid="{00000000-0005-0000-0000-000011000000}"/>
    <cellStyle name="Normal 4 2" xfId="16" xr:uid="{00000000-0005-0000-0000-000012000000}"/>
    <cellStyle name="Normal 4 2 2" xfId="25" xr:uid="{00000000-0005-0000-0000-000013000000}"/>
    <cellStyle name="Normal 4 3" xfId="26" xr:uid="{00000000-0005-0000-0000-000014000000}"/>
    <cellStyle name="Normal 5" xfId="17" xr:uid="{00000000-0005-0000-0000-000015000000}"/>
    <cellStyle name="Normal 5 2" xfId="18" xr:uid="{00000000-0005-0000-0000-000016000000}"/>
    <cellStyle name="Normal 5 2 2" xfId="27" xr:uid="{00000000-0005-0000-0000-000017000000}"/>
    <cellStyle name="Normal 5 3" xfId="28" xr:uid="{00000000-0005-0000-0000-000018000000}"/>
    <cellStyle name="Normal 6" xfId="29" xr:uid="{00000000-0005-0000-0000-000019000000}"/>
    <cellStyle name="Normal 6 2" xfId="30" xr:uid="{00000000-0005-0000-0000-00001A000000}"/>
    <cellStyle name="Normal 65" xfId="31" xr:uid="{00000000-0005-0000-0000-00001B000000}"/>
    <cellStyle name="Percent" xfId="3" builtinId="5"/>
    <cellStyle name="Percent 2" xfId="19" xr:uid="{00000000-0005-0000-0000-00001D000000}"/>
    <cellStyle name="Percent 3" xfId="20" xr:uid="{00000000-0005-0000-0000-00001E000000}"/>
    <cellStyle name="subtotals" xfId="21" xr:uid="{00000000-0005-0000-0000-00001F000000}"/>
    <cellStyle name="UnitValuation" xfId="22" xr:uid="{00000000-0005-0000-0000-000020000000}"/>
  </cellStyles>
  <dxfs count="1">
    <dxf>
      <font>
        <color auto="1"/>
      </font>
      <fill>
        <patternFill patternType="solid">
          <bgColor theme="0"/>
        </patternFill>
      </fill>
    </dxf>
  </dxfs>
  <tableStyles count="0" defaultTableStyle="TableStyleMedium2" defaultPivotStyle="PivotStyleLight16"/>
  <colors>
    <mruColors>
      <color rgb="FFEEF3AF"/>
      <color rgb="FF3399FF"/>
      <color rgb="FFED1164"/>
      <color rgb="FFF6F5EE"/>
      <color rgb="FF00A499"/>
      <color rgb="FFFFCB1B"/>
      <color rgb="FFFFFF00"/>
      <color rgb="FFE6E6E6"/>
      <color rgb="FFBFBFB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254000</xdr:colOff>
      <xdr:row>1</xdr:row>
      <xdr:rowOff>76200</xdr:rowOff>
    </xdr:from>
    <xdr:to>
      <xdr:col>11</xdr:col>
      <xdr:colOff>521757</xdr:colOff>
      <xdr:row>4</xdr:row>
      <xdr:rowOff>161044</xdr:rowOff>
    </xdr:to>
    <xdr:pic>
      <xdr:nvPicPr>
        <xdr:cNvPr id="2" name="Graphic 3">
          <a:extLst>
            <a:ext uri="{FF2B5EF4-FFF2-40B4-BE49-F238E27FC236}">
              <a16:creationId xmlns:a16="http://schemas.microsoft.com/office/drawing/2014/main" id="{299916C9-8BCD-4417-B55A-165DB5D87F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038725" y="171450"/>
          <a:ext cx="2134657" cy="745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31751</xdr:colOff>
      <xdr:row>0</xdr:row>
      <xdr:rowOff>476250</xdr:rowOff>
    </xdr:from>
    <xdr:to>
      <xdr:col>13</xdr:col>
      <xdr:colOff>349251</xdr:colOff>
      <xdr:row>2</xdr:row>
      <xdr:rowOff>84667</xdr:rowOff>
    </xdr:to>
    <xdr:pic>
      <xdr:nvPicPr>
        <xdr:cNvPr id="2" name="Picture 1" descr="A picture containing background pattern&#10;&#10;Description automatically generate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3185"/>
        <a:stretch/>
      </xdr:blipFill>
      <xdr:spPr bwMode="auto">
        <a:xfrm>
          <a:off x="31751" y="476250"/>
          <a:ext cx="6159500" cy="31961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RBNZ">
      <a:dk1>
        <a:sysClr val="windowText" lastClr="000000"/>
      </a:dk1>
      <a:lt1>
        <a:sysClr val="window" lastClr="FFFFFF"/>
      </a:lt1>
      <a:dk2>
        <a:srgbClr val="ED1164"/>
      </a:dk2>
      <a:lt2>
        <a:srgbClr val="F6F5EE"/>
      </a:lt2>
      <a:accent1>
        <a:srgbClr val="800E38"/>
      </a:accent1>
      <a:accent2>
        <a:srgbClr val="6B2A7F"/>
      </a:accent2>
      <a:accent3>
        <a:srgbClr val="00A499"/>
      </a:accent3>
      <a:accent4>
        <a:srgbClr val="007EC4"/>
      </a:accent4>
      <a:accent5>
        <a:srgbClr val="1C635C"/>
      </a:accent5>
      <a:accent6>
        <a:srgbClr val="EB7924"/>
      </a:accent6>
      <a:hlink>
        <a:srgbClr val="0000FF"/>
      </a:hlink>
      <a:folHlink>
        <a:srgbClr val="800080"/>
      </a:folHlink>
    </a:clrScheme>
    <a:fontScheme name="RBNZ">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atsunit@rbnz.govt.nz" TargetMode="External"/><Relationship Id="rId1" Type="http://schemas.openxmlformats.org/officeDocument/2006/relationships/hyperlink" Target="https://www.rbnz.govt.nz/statistics/surveys/capital-satellit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9B12-9221-4DF7-AE69-6BFEA04BE18B}">
  <sheetPr>
    <tabColor rgb="FF00A499"/>
    <pageSetUpPr fitToPage="1"/>
  </sheetPr>
  <dimension ref="A1:N56"/>
  <sheetViews>
    <sheetView showGridLines="0" tabSelected="1" view="pageBreakPreview" zoomScaleNormal="100" zoomScaleSheetLayoutView="100" workbookViewId="0">
      <selection activeCell="H49" sqref="H49"/>
    </sheetView>
  </sheetViews>
  <sheetFormatPr defaultColWidth="9" defaultRowHeight="16.5"/>
  <cols>
    <col min="1" max="1" width="5.375" style="266" customWidth="1"/>
    <col min="2" max="2" width="4.375" style="266" customWidth="1"/>
    <col min="3" max="3" width="4.25" style="266" customWidth="1"/>
    <col min="4" max="4" width="7.625" style="266" customWidth="1"/>
    <col min="5" max="5" width="12" style="266" customWidth="1"/>
    <col min="6" max="6" width="9" style="266"/>
    <col min="7" max="7" width="11.125" style="266" customWidth="1"/>
    <col min="8" max="8" width="9" style="266"/>
    <col min="9" max="9" width="11.5" style="266" customWidth="1"/>
    <col min="10" max="10" width="5.875" style="266" customWidth="1"/>
    <col min="11" max="12" width="7.125" style="266" customWidth="1"/>
    <col min="13" max="13" width="5.75" style="266" customWidth="1"/>
    <col min="14" max="14" width="5.375" style="266" customWidth="1"/>
    <col min="15" max="16384" width="9" style="266"/>
  </cols>
  <sheetData>
    <row r="1" spans="1:14" ht="7.5" customHeight="1">
      <c r="A1" s="264" t="s">
        <v>0</v>
      </c>
      <c r="B1" s="264"/>
      <c r="C1" s="264"/>
      <c r="D1" s="264"/>
      <c r="E1" s="264"/>
      <c r="F1" s="264"/>
      <c r="G1" s="264"/>
      <c r="H1" s="264"/>
      <c r="I1" s="264"/>
      <c r="J1" s="264"/>
      <c r="K1" s="264"/>
      <c r="L1" s="264"/>
      <c r="M1" s="265"/>
      <c r="N1" s="264"/>
    </row>
    <row r="2" spans="1:14" ht="17.25">
      <c r="A2" s="264" t="s">
        <v>0</v>
      </c>
      <c r="B2" s="264"/>
      <c r="C2" s="264"/>
      <c r="D2" s="264"/>
      <c r="E2" s="264"/>
      <c r="F2" s="264"/>
      <c r="G2" s="264"/>
      <c r="H2" s="264"/>
      <c r="I2" s="264"/>
      <c r="J2" s="264"/>
      <c r="K2" s="264"/>
      <c r="L2" s="264"/>
      <c r="M2" s="265"/>
      <c r="N2" s="264"/>
    </row>
    <row r="3" spans="1:14" ht="17.25">
      <c r="A3" s="264" t="s">
        <v>0</v>
      </c>
      <c r="B3" s="264"/>
      <c r="C3" s="264"/>
      <c r="D3" s="264"/>
      <c r="E3" s="264"/>
      <c r="F3" s="264"/>
      <c r="G3" s="264"/>
      <c r="H3" s="264"/>
      <c r="I3" s="264"/>
      <c r="J3" s="264"/>
      <c r="K3" s="264"/>
      <c r="L3" s="264"/>
      <c r="M3" s="265"/>
      <c r="N3" s="264"/>
    </row>
    <row r="4" spans="1:14" ht="17.25">
      <c r="A4" s="264"/>
      <c r="B4" s="264"/>
      <c r="C4" s="264"/>
      <c r="D4" s="264"/>
      <c r="E4" s="264"/>
      <c r="F4" s="264"/>
      <c r="G4" s="264"/>
      <c r="H4" s="264"/>
      <c r="I4" s="264"/>
      <c r="J4" s="264"/>
      <c r="K4" s="264"/>
      <c r="L4" s="264"/>
      <c r="M4" s="265"/>
      <c r="N4" s="264"/>
    </row>
    <row r="5" spans="1:14" ht="17.25">
      <c r="A5" s="264" t="s">
        <v>0</v>
      </c>
      <c r="B5" s="264"/>
      <c r="C5" s="264"/>
      <c r="D5" s="264"/>
      <c r="E5" s="264"/>
      <c r="F5" s="264"/>
      <c r="G5" s="264"/>
      <c r="H5" s="264"/>
      <c r="I5" s="264"/>
      <c r="J5" s="264"/>
      <c r="K5" s="264"/>
      <c r="L5" s="264"/>
      <c r="M5" s="265"/>
      <c r="N5" s="264"/>
    </row>
    <row r="6" spans="1:14" ht="17.25">
      <c r="A6" s="264" t="s">
        <v>0</v>
      </c>
      <c r="B6" s="264"/>
      <c r="C6" s="264"/>
      <c r="D6" s="264"/>
      <c r="E6" s="264"/>
      <c r="F6" s="264"/>
      <c r="G6" s="264"/>
      <c r="H6" s="264"/>
      <c r="I6" s="264"/>
      <c r="J6" s="264"/>
      <c r="K6" s="264"/>
      <c r="L6" s="264"/>
      <c r="M6" s="265"/>
      <c r="N6" s="264"/>
    </row>
    <row r="7" spans="1:14" ht="40.5">
      <c r="A7" s="264" t="s">
        <v>0</v>
      </c>
      <c r="B7" s="441" t="s">
        <v>1</v>
      </c>
      <c r="C7" s="441"/>
      <c r="D7" s="441"/>
      <c r="E7" s="441"/>
      <c r="F7" s="441"/>
      <c r="G7" s="441"/>
      <c r="H7" s="441"/>
      <c r="I7" s="441"/>
      <c r="J7" s="441"/>
      <c r="K7" s="441"/>
      <c r="L7" s="441"/>
      <c r="M7" s="267"/>
      <c r="N7" s="264"/>
    </row>
    <row r="8" spans="1:14" s="270" customFormat="1" ht="6">
      <c r="A8" s="268" t="s">
        <v>0</v>
      </c>
      <c r="B8" s="269"/>
      <c r="C8" s="269"/>
      <c r="D8" s="269"/>
      <c r="E8" s="269"/>
      <c r="F8" s="269"/>
      <c r="G8" s="269"/>
      <c r="H8" s="269"/>
      <c r="I8" s="269"/>
      <c r="J8" s="269"/>
      <c r="K8" s="269"/>
      <c r="L8" s="269"/>
      <c r="M8" s="269"/>
      <c r="N8" s="268"/>
    </row>
    <row r="9" spans="1:14" s="272" customFormat="1" ht="17.25">
      <c r="A9" s="264" t="s">
        <v>0</v>
      </c>
      <c r="B9" s="271"/>
      <c r="C9" s="271"/>
      <c r="D9" s="271"/>
      <c r="E9" s="271"/>
      <c r="F9" s="271"/>
      <c r="G9" s="271"/>
      <c r="H9" s="271"/>
      <c r="I9" s="271"/>
      <c r="J9" s="271"/>
      <c r="K9" s="271"/>
      <c r="L9" s="271"/>
      <c r="M9" s="271"/>
      <c r="N9" s="264"/>
    </row>
    <row r="10" spans="1:14" s="272" customFormat="1" ht="17.25">
      <c r="A10" s="264" t="s">
        <v>0</v>
      </c>
      <c r="B10" s="273" t="s">
        <v>2</v>
      </c>
      <c r="C10" s="273"/>
      <c r="D10" s="273"/>
      <c r="E10" s="442"/>
      <c r="F10" s="443"/>
      <c r="G10" s="443"/>
      <c r="H10" s="443"/>
      <c r="I10" s="443"/>
      <c r="J10" s="443"/>
      <c r="K10" s="443"/>
      <c r="L10" s="444"/>
      <c r="M10" s="271"/>
      <c r="N10" s="264"/>
    </row>
    <row r="11" spans="1:14" ht="17.25">
      <c r="A11" s="264" t="s">
        <v>0</v>
      </c>
      <c r="B11" s="273"/>
      <c r="C11" s="274"/>
      <c r="D11" s="274"/>
      <c r="E11" s="274"/>
      <c r="F11" s="274"/>
      <c r="G11" s="274"/>
      <c r="H11" s="274"/>
      <c r="I11" s="274"/>
      <c r="J11" s="274"/>
      <c r="K11" s="274"/>
      <c r="L11" s="274"/>
      <c r="M11" s="274"/>
      <c r="N11" s="264"/>
    </row>
    <row r="12" spans="1:14" ht="17.25">
      <c r="A12" s="264" t="s">
        <v>0</v>
      </c>
      <c r="B12" s="273" t="s">
        <v>3</v>
      </c>
      <c r="C12" s="274"/>
      <c r="D12" s="274"/>
      <c r="E12" s="445"/>
      <c r="F12" s="446"/>
      <c r="G12" s="446"/>
      <c r="H12" s="446"/>
      <c r="I12" s="446"/>
      <c r="J12" s="446"/>
      <c r="K12" s="446"/>
      <c r="L12" s="447"/>
      <c r="M12" s="274"/>
      <c r="N12" s="264"/>
    </row>
    <row r="13" spans="1:14" ht="17.25">
      <c r="A13" s="264" t="s">
        <v>0</v>
      </c>
      <c r="B13" s="275"/>
      <c r="C13" s="275"/>
      <c r="D13" s="275"/>
      <c r="E13" s="448"/>
      <c r="F13" s="449"/>
      <c r="G13" s="449"/>
      <c r="H13" s="449"/>
      <c r="I13" s="449"/>
      <c r="J13" s="449"/>
      <c r="K13" s="449"/>
      <c r="L13" s="450"/>
      <c r="M13" s="274"/>
      <c r="N13" s="264"/>
    </row>
    <row r="14" spans="1:14" ht="17.25">
      <c r="A14" s="264" t="s">
        <v>0</v>
      </c>
      <c r="B14" s="275"/>
      <c r="C14" s="275"/>
      <c r="D14" s="275"/>
      <c r="E14" s="448"/>
      <c r="F14" s="449"/>
      <c r="G14" s="449"/>
      <c r="H14" s="449"/>
      <c r="I14" s="449"/>
      <c r="J14" s="449"/>
      <c r="K14" s="449"/>
      <c r="L14" s="450"/>
      <c r="M14" s="274"/>
      <c r="N14" s="264"/>
    </row>
    <row r="15" spans="1:14" ht="17.25">
      <c r="A15" s="264" t="s">
        <v>0</v>
      </c>
      <c r="B15" s="276"/>
      <c r="C15" s="276"/>
      <c r="D15" s="276"/>
      <c r="E15" s="451"/>
      <c r="F15" s="452"/>
      <c r="G15" s="452"/>
      <c r="H15" s="452"/>
      <c r="I15" s="452"/>
      <c r="J15" s="452"/>
      <c r="K15" s="452"/>
      <c r="L15" s="453"/>
      <c r="M15" s="274"/>
      <c r="N15" s="264"/>
    </row>
    <row r="16" spans="1:14" ht="17.25">
      <c r="A16" s="264"/>
      <c r="B16" s="276"/>
      <c r="C16" s="276"/>
      <c r="D16" s="276"/>
      <c r="E16" s="276"/>
      <c r="F16" s="276"/>
      <c r="G16" s="276"/>
      <c r="H16" s="276"/>
      <c r="I16" s="276"/>
      <c r="J16" s="276"/>
      <c r="K16" s="276"/>
      <c r="L16" s="276"/>
      <c r="M16" s="274"/>
      <c r="N16" s="264"/>
    </row>
    <row r="17" spans="1:14" ht="17.25">
      <c r="A17" s="264"/>
      <c r="B17" s="273" t="s">
        <v>4</v>
      </c>
      <c r="C17" s="276"/>
      <c r="D17" s="276"/>
      <c r="E17" s="454"/>
      <c r="F17" s="455"/>
      <c r="G17" s="455"/>
      <c r="H17" s="455"/>
      <c r="I17" s="455"/>
      <c r="J17" s="455"/>
      <c r="K17" s="455"/>
      <c r="L17" s="456"/>
      <c r="M17" s="274"/>
      <c r="N17" s="264"/>
    </row>
    <row r="18" spans="1:14" s="272" customFormat="1" ht="17.25">
      <c r="A18" s="264" t="s">
        <v>0</v>
      </c>
      <c r="B18" s="271"/>
      <c r="C18" s="271"/>
      <c r="D18" s="271"/>
      <c r="E18" s="271"/>
      <c r="F18" s="271"/>
      <c r="G18" s="271"/>
      <c r="H18" s="271"/>
      <c r="I18" s="271"/>
      <c r="J18" s="271"/>
      <c r="K18" s="271"/>
      <c r="L18" s="271"/>
      <c r="M18" s="271"/>
      <c r="N18" s="264"/>
    </row>
    <row r="19" spans="1:14" s="272" customFormat="1" ht="17.25">
      <c r="A19" s="264" t="s">
        <v>0</v>
      </c>
      <c r="B19" s="457" t="s">
        <v>5</v>
      </c>
      <c r="C19" s="458"/>
      <c r="D19" s="458"/>
      <c r="E19" s="458"/>
      <c r="F19" s="458"/>
      <c r="G19" s="458"/>
      <c r="H19" s="458"/>
      <c r="I19" s="458"/>
      <c r="J19" s="458"/>
      <c r="K19" s="458"/>
      <c r="L19" s="458"/>
      <c r="M19" s="271"/>
      <c r="N19" s="264"/>
    </row>
    <row r="20" spans="1:14" s="272" customFormat="1" ht="17.25">
      <c r="A20" s="264" t="s">
        <v>0</v>
      </c>
      <c r="B20" s="458"/>
      <c r="C20" s="458"/>
      <c r="D20" s="458"/>
      <c r="E20" s="458"/>
      <c r="F20" s="458"/>
      <c r="G20" s="458"/>
      <c r="H20" s="458"/>
      <c r="I20" s="458"/>
      <c r="J20" s="458"/>
      <c r="K20" s="458"/>
      <c r="L20" s="458"/>
      <c r="M20" s="271"/>
      <c r="N20" s="264"/>
    </row>
    <row r="21" spans="1:14" s="272" customFormat="1" ht="17.25">
      <c r="A21" s="264" t="s">
        <v>0</v>
      </c>
      <c r="B21" s="271"/>
      <c r="C21" s="271"/>
      <c r="D21" s="271"/>
      <c r="E21" s="271"/>
      <c r="F21" s="271"/>
      <c r="G21" s="271"/>
      <c r="H21" s="271"/>
      <c r="I21" s="271"/>
      <c r="J21" s="271"/>
      <c r="K21" s="271"/>
      <c r="L21" s="271"/>
      <c r="M21" s="271"/>
      <c r="N21" s="264"/>
    </row>
    <row r="22" spans="1:14" s="272" customFormat="1" ht="17.25">
      <c r="A22" s="264" t="s">
        <v>0</v>
      </c>
      <c r="B22" s="278" t="s">
        <v>6</v>
      </c>
      <c r="C22" s="264"/>
      <c r="D22" s="264"/>
      <c r="E22" s="264"/>
      <c r="F22" s="264"/>
      <c r="G22" s="264"/>
      <c r="H22" s="264"/>
      <c r="I22" s="264"/>
      <c r="J22" s="264"/>
      <c r="K22" s="264"/>
      <c r="L22" s="264"/>
      <c r="M22" s="264"/>
      <c r="N22" s="264"/>
    </row>
    <row r="23" spans="1:14" s="272" customFormat="1" ht="17.25">
      <c r="A23" s="264" t="s">
        <v>0</v>
      </c>
      <c r="B23" s="457" t="s">
        <v>7</v>
      </c>
      <c r="C23" s="457"/>
      <c r="D23" s="457"/>
      <c r="E23" s="457"/>
      <c r="F23" s="457"/>
      <c r="G23" s="457"/>
      <c r="H23" s="457"/>
      <c r="I23" s="457"/>
      <c r="J23" s="457"/>
      <c r="K23" s="457"/>
      <c r="L23" s="457"/>
      <c r="M23" s="264"/>
      <c r="N23" s="264"/>
    </row>
    <row r="24" spans="1:14" s="272" customFormat="1" ht="17.25">
      <c r="A24" s="264" t="s">
        <v>0</v>
      </c>
      <c r="B24" s="457"/>
      <c r="C24" s="457"/>
      <c r="D24" s="457"/>
      <c r="E24" s="457"/>
      <c r="F24" s="457"/>
      <c r="G24" s="457"/>
      <c r="H24" s="457"/>
      <c r="I24" s="457"/>
      <c r="J24" s="457"/>
      <c r="K24" s="457"/>
      <c r="L24" s="457"/>
      <c r="M24" s="264"/>
      <c r="N24" s="264"/>
    </row>
    <row r="25" spans="1:14" s="272" customFormat="1" ht="17.25">
      <c r="A25" s="264"/>
      <c r="B25" s="457"/>
      <c r="C25" s="457"/>
      <c r="D25" s="457"/>
      <c r="E25" s="457"/>
      <c r="F25" s="457"/>
      <c r="G25" s="457"/>
      <c r="H25" s="457"/>
      <c r="I25" s="457"/>
      <c r="J25" s="457"/>
      <c r="K25" s="457"/>
      <c r="L25" s="457"/>
      <c r="M25" s="264"/>
      <c r="N25" s="264"/>
    </row>
    <row r="26" spans="1:14" s="272" customFormat="1" ht="17.25">
      <c r="A26" s="264"/>
      <c r="B26" s="457"/>
      <c r="C26" s="457"/>
      <c r="D26" s="457"/>
      <c r="E26" s="457"/>
      <c r="F26" s="457"/>
      <c r="G26" s="457"/>
      <c r="H26" s="457"/>
      <c r="I26" s="457"/>
      <c r="J26" s="457"/>
      <c r="K26" s="457"/>
      <c r="L26" s="457"/>
      <c r="M26" s="264"/>
      <c r="N26" s="264"/>
    </row>
    <row r="27" spans="1:14" s="272" customFormat="1" ht="17.25">
      <c r="A27" s="264"/>
      <c r="B27" s="457"/>
      <c r="C27" s="457"/>
      <c r="D27" s="457"/>
      <c r="E27" s="457"/>
      <c r="F27" s="457"/>
      <c r="G27" s="457"/>
      <c r="H27" s="457"/>
      <c r="I27" s="457"/>
      <c r="J27" s="457"/>
      <c r="K27" s="457"/>
      <c r="L27" s="457"/>
      <c r="M27" s="264"/>
      <c r="N27" s="264"/>
    </row>
    <row r="28" spans="1:14" s="272" customFormat="1" ht="17.25">
      <c r="A28" s="264"/>
      <c r="B28" s="457"/>
      <c r="C28" s="457"/>
      <c r="D28" s="457"/>
      <c r="E28" s="457"/>
      <c r="F28" s="457"/>
      <c r="G28" s="457"/>
      <c r="H28" s="457"/>
      <c r="I28" s="457"/>
      <c r="J28" s="457"/>
      <c r="K28" s="457"/>
      <c r="L28" s="457"/>
      <c r="M28" s="264"/>
      <c r="N28" s="264"/>
    </row>
    <row r="29" spans="1:14" s="272" customFormat="1" ht="17.25">
      <c r="A29" s="264" t="s">
        <v>0</v>
      </c>
      <c r="B29" s="264"/>
      <c r="C29" s="264"/>
      <c r="D29" s="264"/>
      <c r="E29" s="264"/>
      <c r="F29" s="264"/>
      <c r="G29" s="264"/>
      <c r="H29" s="264"/>
      <c r="I29" s="264"/>
      <c r="J29" s="264"/>
      <c r="K29" s="264"/>
      <c r="L29" s="264"/>
      <c r="M29" s="264"/>
      <c r="N29" s="264"/>
    </row>
    <row r="30" spans="1:14" s="272" customFormat="1" ht="17.25">
      <c r="A30" s="264" t="s">
        <v>0</v>
      </c>
      <c r="B30" s="278" t="s">
        <v>8</v>
      </c>
      <c r="C30" s="264"/>
      <c r="D30" s="264"/>
      <c r="E30" s="264"/>
      <c r="F30" s="264"/>
      <c r="G30" s="264"/>
      <c r="H30" s="264"/>
      <c r="I30" s="264"/>
      <c r="J30" s="264"/>
      <c r="K30" s="264"/>
      <c r="L30" s="264"/>
      <c r="M30" s="264"/>
      <c r="N30" s="264"/>
    </row>
    <row r="31" spans="1:14" s="272" customFormat="1" ht="17.25">
      <c r="A31" s="264" t="s">
        <v>0</v>
      </c>
      <c r="B31" s="459" t="s">
        <v>9</v>
      </c>
      <c r="C31" s="459"/>
      <c r="D31" s="459"/>
      <c r="E31" s="459"/>
      <c r="F31" s="459"/>
      <c r="G31" s="459"/>
      <c r="H31" s="459"/>
      <c r="I31" s="459"/>
      <c r="J31" s="459"/>
      <c r="K31" s="459"/>
      <c r="L31" s="459"/>
      <c r="M31" s="264"/>
      <c r="N31" s="264"/>
    </row>
    <row r="32" spans="1:14" s="272" customFormat="1" ht="17.25">
      <c r="A32" s="264" t="s">
        <v>0</v>
      </c>
      <c r="B32" s="459"/>
      <c r="C32" s="459"/>
      <c r="D32" s="459"/>
      <c r="E32" s="459"/>
      <c r="F32" s="459"/>
      <c r="G32" s="459"/>
      <c r="H32" s="459"/>
      <c r="I32" s="459"/>
      <c r="J32" s="459"/>
      <c r="K32" s="459"/>
      <c r="L32" s="459"/>
      <c r="M32" s="264"/>
      <c r="N32" s="264"/>
    </row>
    <row r="33" spans="1:14" s="272" customFormat="1" ht="17.25">
      <c r="A33" s="264" t="s">
        <v>0</v>
      </c>
      <c r="B33" s="264"/>
      <c r="C33" s="264"/>
      <c r="D33" s="264"/>
      <c r="E33" s="264"/>
      <c r="F33" s="264"/>
      <c r="G33" s="264"/>
      <c r="H33" s="264"/>
      <c r="I33" s="264"/>
      <c r="J33" s="264"/>
      <c r="K33" s="264"/>
      <c r="L33" s="264"/>
      <c r="M33" s="264"/>
      <c r="N33" s="264"/>
    </row>
    <row r="34" spans="1:14" s="272" customFormat="1" ht="17.25">
      <c r="A34" s="264" t="s">
        <v>0</v>
      </c>
      <c r="B34" s="278" t="s">
        <v>10</v>
      </c>
      <c r="C34" s="279"/>
      <c r="D34" s="279"/>
      <c r="E34" s="279"/>
      <c r="F34" s="279"/>
      <c r="G34" s="279"/>
      <c r="H34" s="279"/>
      <c r="I34" s="279"/>
      <c r="J34" s="279"/>
      <c r="K34" s="279"/>
      <c r="L34" s="279"/>
      <c r="M34" s="264"/>
      <c r="N34" s="264"/>
    </row>
    <row r="35" spans="1:14" s="272" customFormat="1" ht="22.5" customHeight="1">
      <c r="A35" s="264"/>
      <c r="B35" s="457" t="s">
        <v>11</v>
      </c>
      <c r="C35" s="457"/>
      <c r="D35" s="457"/>
      <c r="E35" s="457"/>
      <c r="F35" s="457"/>
      <c r="G35" s="457"/>
      <c r="H35" s="457"/>
      <c r="I35" s="457"/>
      <c r="J35" s="457"/>
      <c r="K35" s="457"/>
      <c r="L35" s="457"/>
      <c r="M35" s="264"/>
      <c r="N35" s="264"/>
    </row>
    <row r="36" spans="1:14" s="272" customFormat="1" ht="17.25">
      <c r="A36" s="264" t="s">
        <v>0</v>
      </c>
      <c r="B36" s="457"/>
      <c r="C36" s="457"/>
      <c r="D36" s="457"/>
      <c r="E36" s="457"/>
      <c r="F36" s="457"/>
      <c r="G36" s="457"/>
      <c r="H36" s="457"/>
      <c r="I36" s="457"/>
      <c r="J36" s="457"/>
      <c r="K36" s="457"/>
      <c r="L36" s="457"/>
      <c r="M36" s="264"/>
      <c r="N36" s="264"/>
    </row>
    <row r="37" spans="1:14" s="272" customFormat="1" ht="17.25">
      <c r="A37" s="264"/>
      <c r="B37" s="457"/>
      <c r="C37" s="457"/>
      <c r="D37" s="457"/>
      <c r="E37" s="457"/>
      <c r="F37" s="457"/>
      <c r="G37" s="457"/>
      <c r="H37" s="457"/>
      <c r="I37" s="457"/>
      <c r="J37" s="457"/>
      <c r="K37" s="457"/>
      <c r="L37" s="457"/>
      <c r="M37" s="264"/>
      <c r="N37" s="264"/>
    </row>
    <row r="38" spans="1:14" s="272" customFormat="1" ht="17.25">
      <c r="A38" s="264"/>
      <c r="B38" s="457"/>
      <c r="C38" s="457"/>
      <c r="D38" s="457"/>
      <c r="E38" s="457"/>
      <c r="F38" s="457"/>
      <c r="G38" s="457"/>
      <c r="H38" s="457"/>
      <c r="I38" s="457"/>
      <c r="J38" s="457"/>
      <c r="K38" s="457"/>
      <c r="L38" s="457"/>
      <c r="M38" s="264"/>
      <c r="N38" s="264"/>
    </row>
    <row r="39" spans="1:14" s="272" customFormat="1" ht="17.25">
      <c r="A39" s="264"/>
      <c r="B39" s="457"/>
      <c r="C39" s="457"/>
      <c r="D39" s="457"/>
      <c r="E39" s="457"/>
      <c r="F39" s="457"/>
      <c r="G39" s="457"/>
      <c r="H39" s="457"/>
      <c r="I39" s="457"/>
      <c r="J39" s="457"/>
      <c r="K39" s="457"/>
      <c r="L39" s="457"/>
      <c r="M39" s="264"/>
      <c r="N39" s="264"/>
    </row>
    <row r="40" spans="1:14" s="272" customFormat="1" ht="17.25">
      <c r="A40" s="264"/>
      <c r="B40" s="457"/>
      <c r="C40" s="457"/>
      <c r="D40" s="457"/>
      <c r="E40" s="457"/>
      <c r="F40" s="457"/>
      <c r="G40" s="457"/>
      <c r="H40" s="457"/>
      <c r="I40" s="457"/>
      <c r="J40" s="457"/>
      <c r="K40" s="457"/>
      <c r="L40" s="457"/>
      <c r="M40" s="264"/>
      <c r="N40" s="264"/>
    </row>
    <row r="41" spans="1:14" s="272" customFormat="1" ht="69.599999999999994" customHeight="1">
      <c r="A41" s="264"/>
      <c r="B41" s="457"/>
      <c r="C41" s="457"/>
      <c r="D41" s="457"/>
      <c r="E41" s="457"/>
      <c r="F41" s="457"/>
      <c r="G41" s="457"/>
      <c r="H41" s="457"/>
      <c r="I41" s="457"/>
      <c r="J41" s="457"/>
      <c r="K41" s="457"/>
      <c r="L41" s="457"/>
      <c r="M41" s="264"/>
      <c r="N41" s="264"/>
    </row>
    <row r="42" spans="1:14" s="272" customFormat="1" ht="17.25">
      <c r="A42" s="264" t="s">
        <v>0</v>
      </c>
      <c r="B42" s="280"/>
      <c r="C42" s="264"/>
      <c r="D42" s="264"/>
      <c r="E42" s="264"/>
      <c r="F42" s="264"/>
      <c r="G42" s="264"/>
      <c r="H42" s="264"/>
      <c r="I42" s="264"/>
      <c r="J42" s="264"/>
      <c r="K42" s="264"/>
      <c r="L42" s="264"/>
      <c r="M42" s="264"/>
      <c r="N42" s="264"/>
    </row>
    <row r="43" spans="1:14" s="272" customFormat="1" ht="17.25">
      <c r="A43" s="264" t="s">
        <v>0</v>
      </c>
      <c r="B43" s="278" t="s">
        <v>12</v>
      </c>
      <c r="C43" s="264"/>
      <c r="D43" s="264"/>
      <c r="E43" s="264"/>
      <c r="F43" s="264"/>
      <c r="G43" s="264"/>
      <c r="H43" s="264"/>
      <c r="I43" s="264"/>
      <c r="J43" s="264"/>
      <c r="K43" s="264"/>
      <c r="L43" s="264"/>
      <c r="M43" s="264"/>
      <c r="N43" s="264"/>
    </row>
    <row r="44" spans="1:14" s="272" customFormat="1" ht="17.25">
      <c r="A44" s="264" t="s">
        <v>0</v>
      </c>
      <c r="B44" s="460" t="s">
        <v>13</v>
      </c>
      <c r="C44" s="460"/>
      <c r="D44" s="460"/>
      <c r="E44" s="460"/>
      <c r="F44" s="460"/>
      <c r="G44" s="460"/>
      <c r="H44" s="460"/>
      <c r="I44" s="460"/>
      <c r="J44" s="460"/>
      <c r="K44" s="460"/>
      <c r="L44" s="460"/>
      <c r="M44" s="264"/>
      <c r="N44" s="264"/>
    </row>
    <row r="45" spans="1:14" s="272" customFormat="1" ht="6" hidden="1" customHeight="1">
      <c r="A45" s="264" t="s">
        <v>0</v>
      </c>
      <c r="B45" s="24"/>
      <c r="C45" s="24"/>
      <c r="D45" s="24"/>
      <c r="E45" s="24"/>
      <c r="F45" s="24"/>
      <c r="G45" s="24"/>
      <c r="H45" s="24" t="s">
        <v>0</v>
      </c>
      <c r="I45" s="24" t="s">
        <v>0</v>
      </c>
      <c r="J45" s="24" t="s">
        <v>0</v>
      </c>
      <c r="K45" s="24" t="s">
        <v>0</v>
      </c>
      <c r="L45" s="24" t="s">
        <v>0</v>
      </c>
      <c r="M45" s="264"/>
      <c r="N45" s="264" t="s">
        <v>0</v>
      </c>
    </row>
    <row r="46" spans="1:14" s="272" customFormat="1" ht="21.75" hidden="1">
      <c r="A46" s="264" t="s">
        <v>0</v>
      </c>
      <c r="B46" s="281" t="s">
        <v>14</v>
      </c>
      <c r="C46" s="438" t="s">
        <v>15</v>
      </c>
      <c r="D46" s="438"/>
      <c r="E46" s="461" t="s">
        <v>16</v>
      </c>
      <c r="F46" s="462"/>
      <c r="G46" s="462"/>
      <c r="H46" s="24" t="s">
        <v>0</v>
      </c>
      <c r="I46" s="24" t="s">
        <v>0</v>
      </c>
      <c r="J46" s="24" t="s">
        <v>0</v>
      </c>
      <c r="K46" s="24" t="s">
        <v>0</v>
      </c>
      <c r="L46" s="24" t="s">
        <v>0</v>
      </c>
      <c r="M46" s="264"/>
      <c r="N46" s="264"/>
    </row>
    <row r="47" spans="1:14" s="272" customFormat="1" ht="6" customHeight="1">
      <c r="A47" s="264" t="s">
        <v>0</v>
      </c>
      <c r="B47" s="24" t="s">
        <v>0</v>
      </c>
      <c r="C47" s="24" t="s">
        <v>0</v>
      </c>
      <c r="D47" s="24" t="s">
        <v>0</v>
      </c>
      <c r="E47" s="24" t="s">
        <v>0</v>
      </c>
      <c r="F47" s="24" t="s">
        <v>0</v>
      </c>
      <c r="G47" s="24" t="s">
        <v>0</v>
      </c>
      <c r="H47" s="24" t="s">
        <v>0</v>
      </c>
      <c r="I47" s="24" t="s">
        <v>0</v>
      </c>
      <c r="J47" s="24" t="s">
        <v>0</v>
      </c>
      <c r="K47" s="24" t="s">
        <v>0</v>
      </c>
      <c r="L47" s="24" t="s">
        <v>0</v>
      </c>
      <c r="M47" s="264"/>
      <c r="N47" s="264" t="s">
        <v>0</v>
      </c>
    </row>
    <row r="48" spans="1:14" s="272" customFormat="1" ht="21.75">
      <c r="A48" s="264" t="s">
        <v>0</v>
      </c>
      <c r="B48" s="282" t="s">
        <v>17</v>
      </c>
      <c r="C48" s="438" t="s">
        <v>18</v>
      </c>
      <c r="D48" s="438"/>
      <c r="E48" s="439" t="s">
        <v>19</v>
      </c>
      <c r="F48" s="440"/>
      <c r="G48" s="440"/>
      <c r="H48" s="24" t="s">
        <v>0</v>
      </c>
      <c r="I48" s="24" t="s">
        <v>0</v>
      </c>
      <c r="J48" s="24" t="s">
        <v>0</v>
      </c>
      <c r="K48" s="24" t="s">
        <v>0</v>
      </c>
      <c r="L48" s="24" t="s">
        <v>0</v>
      </c>
      <c r="M48" s="264"/>
      <c r="N48" s="264"/>
    </row>
    <row r="49" spans="1:14" s="272" customFormat="1" ht="17.25">
      <c r="A49" s="264" t="s">
        <v>0</v>
      </c>
      <c r="B49" s="24" t="s">
        <v>0</v>
      </c>
      <c r="C49" s="24" t="s">
        <v>0</v>
      </c>
      <c r="D49" s="24" t="s">
        <v>0</v>
      </c>
      <c r="E49" s="24" t="s">
        <v>0</v>
      </c>
      <c r="F49" s="24" t="s">
        <v>0</v>
      </c>
      <c r="G49" s="24" t="s">
        <v>0</v>
      </c>
      <c r="H49" s="24" t="s">
        <v>0</v>
      </c>
      <c r="I49" s="24" t="s">
        <v>0</v>
      </c>
      <c r="J49" s="24" t="s">
        <v>0</v>
      </c>
      <c r="K49" s="24" t="s">
        <v>0</v>
      </c>
      <c r="L49" s="24" t="s">
        <v>0</v>
      </c>
      <c r="M49" s="264"/>
      <c r="N49" s="264" t="s">
        <v>0</v>
      </c>
    </row>
    <row r="50" spans="1:14" s="283" customFormat="1" ht="17.25">
      <c r="A50" s="264"/>
      <c r="B50" s="434" t="s">
        <v>20</v>
      </c>
      <c r="C50" s="434"/>
      <c r="D50" s="434"/>
      <c r="E50" s="434"/>
      <c r="F50" s="434"/>
      <c r="G50" s="434"/>
      <c r="H50" s="434"/>
      <c r="I50" s="434"/>
      <c r="J50" s="434"/>
      <c r="K50" s="434"/>
      <c r="L50" s="434"/>
      <c r="M50" s="264"/>
      <c r="N50" s="264"/>
    </row>
    <row r="51" spans="1:14" s="283" customFormat="1" ht="35.25" customHeight="1">
      <c r="A51" s="264"/>
      <c r="B51" s="435" t="s">
        <v>21</v>
      </c>
      <c r="C51" s="435"/>
      <c r="D51" s="435"/>
      <c r="E51" s="435"/>
      <c r="F51" s="435"/>
      <c r="G51" s="435"/>
      <c r="H51" s="435"/>
      <c r="I51" s="435"/>
      <c r="J51" s="435"/>
      <c r="K51" s="435"/>
      <c r="L51" s="435"/>
      <c r="M51" s="264"/>
      <c r="N51" s="264"/>
    </row>
    <row r="52" spans="1:14" s="283" customFormat="1" ht="17.25">
      <c r="A52" s="264"/>
      <c r="B52" s="25"/>
      <c r="C52" s="25"/>
      <c r="D52" s="25"/>
      <c r="E52" s="25"/>
      <c r="F52" s="25"/>
      <c r="G52" s="25"/>
      <c r="H52" s="25"/>
      <c r="I52" s="25"/>
      <c r="J52" s="25"/>
      <c r="K52" s="25"/>
      <c r="L52" s="25"/>
      <c r="M52" s="264"/>
      <c r="N52" s="264"/>
    </row>
    <row r="53" spans="1:14" s="283" customFormat="1" ht="17.25">
      <c r="A53" s="264"/>
      <c r="B53" s="436" t="s">
        <v>22</v>
      </c>
      <c r="C53" s="436"/>
      <c r="D53" s="436"/>
      <c r="E53" s="436"/>
      <c r="F53" s="436"/>
      <c r="G53" s="436"/>
      <c r="H53" s="436"/>
      <c r="I53" s="436"/>
      <c r="J53" s="436"/>
      <c r="K53" s="436"/>
      <c r="L53" s="436"/>
      <c r="M53" s="264"/>
      <c r="N53" s="264"/>
    </row>
    <row r="54" spans="1:14" s="283" customFormat="1" ht="15" customHeight="1">
      <c r="A54" s="264"/>
      <c r="B54" s="437" t="s">
        <v>23</v>
      </c>
      <c r="C54" s="437"/>
      <c r="D54" s="437"/>
      <c r="E54" s="26"/>
      <c r="F54" s="26"/>
      <c r="G54" s="26"/>
      <c r="H54" s="26"/>
      <c r="I54" s="26"/>
      <c r="J54" s="26"/>
      <c r="K54" s="26"/>
      <c r="L54" s="26"/>
      <c r="M54" s="264"/>
      <c r="N54" s="264"/>
    </row>
    <row r="55" spans="1:14" s="283" customFormat="1" ht="17.25">
      <c r="A55" s="264"/>
      <c r="B55" s="277"/>
      <c r="C55" s="277"/>
      <c r="D55" s="277"/>
      <c r="E55" s="277"/>
      <c r="F55" s="277"/>
      <c r="G55" s="277"/>
      <c r="H55" s="277"/>
      <c r="I55" s="277"/>
      <c r="J55" s="277"/>
      <c r="K55" s="277"/>
      <c r="L55" s="277"/>
      <c r="M55" s="264"/>
      <c r="N55" s="264"/>
    </row>
    <row r="56" spans="1:14" s="283" customFormat="1" ht="17.25">
      <c r="A56" s="264" t="s">
        <v>0</v>
      </c>
      <c r="B56" s="547" t="s">
        <v>24</v>
      </c>
      <c r="C56" s="547"/>
      <c r="D56" s="547"/>
      <c r="E56" s="547"/>
      <c r="F56" s="547"/>
      <c r="G56" s="547"/>
      <c r="H56" s="547"/>
      <c r="I56" s="547"/>
      <c r="J56" s="547"/>
      <c r="K56" s="547"/>
      <c r="L56" s="547"/>
      <c r="M56" s="264"/>
      <c r="N56" s="264"/>
    </row>
  </sheetData>
  <sheetProtection formatColumns="0" formatRows="0"/>
  <mergeCells count="18">
    <mergeCell ref="C48:D48"/>
    <mergeCell ref="E48:G48"/>
    <mergeCell ref="B7:L7"/>
    <mergeCell ref="E10:L10"/>
    <mergeCell ref="E12:L15"/>
    <mergeCell ref="E17:L17"/>
    <mergeCell ref="B19:L20"/>
    <mergeCell ref="B23:L28"/>
    <mergeCell ref="B31:L32"/>
    <mergeCell ref="B35:L41"/>
    <mergeCell ref="B44:L44"/>
    <mergeCell ref="C46:D46"/>
    <mergeCell ref="E46:G46"/>
    <mergeCell ref="B50:L50"/>
    <mergeCell ref="B51:L51"/>
    <mergeCell ref="B53:L53"/>
    <mergeCell ref="B54:D54"/>
    <mergeCell ref="B56:L56"/>
  </mergeCells>
  <dataValidations count="1">
    <dataValidation type="list" allowBlank="1" showInputMessage="1" showErrorMessage="1" sqref="E10:L10" xr:uid="{D40BF0C2-A595-4A3D-AE73-8304B7F7CA01}">
      <formula1>Locally_Incorporated</formula1>
    </dataValidation>
  </dataValidations>
  <hyperlinks>
    <hyperlink ref="B54:D54" r:id="rId1" display="Click here" xr:uid="{2A8C458D-C3F7-4E0D-911F-4668A7A1BACF}"/>
    <hyperlink ref="E48" r:id="rId2" xr:uid="{09BF5A03-6EFE-416A-B515-9620911FD316}"/>
  </hyperlinks>
  <printOptions horizontalCentered="1"/>
  <pageMargins left="0.23622047244094491" right="0.23622047244094491" top="0.23622047244094491" bottom="0.23622047244094491" header="0.31496062992125984" footer="0.31496062992125984"/>
  <pageSetup paperSize="8" scale="83" orientation="landscape" r:id="rId3"/>
  <headerFooter>
    <oddHeader>&amp;C&amp;"Aptos"&amp;10&amp;K000000 IN CONFIDENCE&amp;1#_x000D_&amp;R&amp;Z&amp;F</oddHeader>
    <oddFooter>&amp;L&amp;F&amp;C_x000D_&amp;1#&amp;"Aptos"&amp;10&amp;K000000 IN CONFIDENCE</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I11"/>
  <sheetViews>
    <sheetView showGridLines="0" view="pageBreakPreview" zoomScaleNormal="100" zoomScaleSheetLayoutView="100" workbookViewId="0">
      <selection activeCell="C23" sqref="C23"/>
    </sheetView>
  </sheetViews>
  <sheetFormatPr defaultColWidth="9" defaultRowHeight="14.25"/>
  <cols>
    <col min="1" max="1" width="5.875" style="15" customWidth="1"/>
    <col min="2" max="2" width="10.125" style="15" customWidth="1"/>
    <col min="3" max="3" width="70.625" style="15" customWidth="1"/>
    <col min="4" max="5" width="13.75" style="15" customWidth="1"/>
    <col min="6" max="16384" width="9" style="15"/>
  </cols>
  <sheetData>
    <row r="1" spans="1:9" ht="40.5">
      <c r="A1" s="223"/>
      <c r="B1" s="542" t="s">
        <v>1029</v>
      </c>
      <c r="C1" s="542"/>
      <c r="D1" s="542"/>
      <c r="E1" s="542"/>
      <c r="F1" s="542"/>
      <c r="G1" s="542"/>
      <c r="H1" s="542"/>
      <c r="I1" s="542"/>
    </row>
    <row r="2" spans="1:9" ht="16.5">
      <c r="A2" s="224"/>
      <c r="B2" s="225" t="s">
        <v>1030</v>
      </c>
      <c r="C2" s="225"/>
      <c r="D2" s="224"/>
      <c r="E2" s="543"/>
      <c r="F2" s="543"/>
      <c r="G2" s="225"/>
      <c r="H2" s="225"/>
      <c r="I2" s="225"/>
    </row>
    <row r="3" spans="1:9" ht="16.5">
      <c r="A3" s="226"/>
      <c r="B3" s="224"/>
      <c r="C3" s="224"/>
      <c r="D3" s="227"/>
      <c r="E3" s="227"/>
      <c r="F3" s="227"/>
      <c r="G3" s="227"/>
      <c r="H3" s="227"/>
      <c r="I3" s="227"/>
    </row>
    <row r="4" spans="1:9" ht="16.5">
      <c r="A4" s="226"/>
      <c r="B4" s="544" t="s">
        <v>1031</v>
      </c>
      <c r="C4" s="544"/>
      <c r="D4" s="544"/>
      <c r="E4" s="544"/>
      <c r="F4" s="544"/>
      <c r="G4" s="544"/>
      <c r="H4" s="544"/>
      <c r="I4" s="228"/>
    </row>
    <row r="5" spans="1:9" ht="16.5">
      <c r="A5" s="226"/>
      <c r="B5" s="544"/>
      <c r="C5" s="544"/>
      <c r="D5" s="544"/>
      <c r="E5" s="544"/>
      <c r="F5" s="544"/>
      <c r="G5" s="544"/>
      <c r="H5" s="544"/>
      <c r="I5" s="228"/>
    </row>
    <row r="6" spans="1:9" ht="16.5">
      <c r="A6" s="226"/>
      <c r="B6" s="228"/>
      <c r="C6" s="224"/>
      <c r="D6" s="228"/>
      <c r="E6" s="228"/>
      <c r="F6" s="228"/>
      <c r="G6" s="228"/>
      <c r="H6" s="228"/>
      <c r="I6" s="228"/>
    </row>
    <row r="7" spans="1:9" ht="20.25">
      <c r="A7" s="226"/>
      <c r="B7" s="236"/>
      <c r="C7" s="237"/>
      <c r="D7" s="233" t="s">
        <v>1032</v>
      </c>
      <c r="E7" s="230"/>
      <c r="F7" s="230"/>
      <c r="G7" s="230"/>
      <c r="H7" s="230"/>
      <c r="I7" s="230"/>
    </row>
    <row r="8" spans="1:9" ht="16.5">
      <c r="A8" s="226"/>
      <c r="B8" s="235" t="s">
        <v>1033</v>
      </c>
      <c r="C8" s="229"/>
      <c r="D8" s="231"/>
      <c r="E8" s="231"/>
      <c r="F8" s="230"/>
      <c r="G8" s="230"/>
      <c r="H8" s="230"/>
      <c r="I8" s="230"/>
    </row>
    <row r="9" spans="1:9" ht="16.5">
      <c r="A9" s="226"/>
      <c r="B9" s="299" t="s">
        <v>1034</v>
      </c>
      <c r="C9" s="229" t="s">
        <v>1035</v>
      </c>
      <c r="D9" s="232">
        <f>'C. Credit risk (BPR131)'!I134</f>
        <v>0</v>
      </c>
      <c r="E9" s="545" t="str">
        <f>IF(D9=D10,"Ok","Please check")</f>
        <v>Ok</v>
      </c>
      <c r="F9" s="230"/>
      <c r="G9" s="230"/>
      <c r="H9" s="230"/>
      <c r="I9" s="230"/>
    </row>
    <row r="10" spans="1:9" ht="16.5">
      <c r="A10" s="226"/>
      <c r="B10" s="300" t="s">
        <v>1036</v>
      </c>
      <c r="C10" s="234" t="s">
        <v>1037</v>
      </c>
      <c r="D10" s="232">
        <f>'C. Credit risk (BPR131)'!E161</f>
        <v>0</v>
      </c>
      <c r="E10" s="545"/>
      <c r="F10" s="230"/>
      <c r="G10" s="230"/>
      <c r="H10" s="230"/>
      <c r="I10" s="230"/>
    </row>
    <row r="11" spans="1:9" ht="16.5">
      <c r="A11" s="226"/>
      <c r="B11" s="226"/>
      <c r="C11" s="226"/>
      <c r="D11" s="226"/>
      <c r="E11" s="226"/>
      <c r="F11" s="226"/>
      <c r="G11" s="226"/>
      <c r="H11" s="226"/>
      <c r="I11" s="226"/>
    </row>
  </sheetData>
  <sheetProtection formatColumns="0" formatRows="0"/>
  <mergeCells count="4">
    <mergeCell ref="B1:I1"/>
    <mergeCell ref="E2:F2"/>
    <mergeCell ref="B4:H5"/>
    <mergeCell ref="E9:E10"/>
  </mergeCells>
  <conditionalFormatting sqref="D9:D10">
    <cfRule type="cellIs" dxfId="0" priority="2" operator="equal">
      <formula>0</formula>
    </cfRule>
  </conditionalFormatting>
  <pageMargins left="0.7" right="0.7" top="0.75" bottom="0.75" header="0.3" footer="0.3"/>
  <pageSetup paperSize="8" orientation="landscape" r:id="rId1"/>
  <headerFooter>
    <oddHeader>&amp;C&amp;"Aptos"&amp;10&amp;K000000 IN CONFIDENCE&amp;1#_x000D_</oddHeader>
    <oddFooter>&amp;C_x000D_&amp;1#&amp;"Aptos"&amp;10&amp;K000000 IN CONFIDENCE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J17"/>
  <sheetViews>
    <sheetView showGridLines="0" view="pageBreakPreview" zoomScale="97" zoomScaleNormal="100" zoomScaleSheetLayoutView="88" workbookViewId="0">
      <selection activeCell="A14" sqref="A14"/>
    </sheetView>
  </sheetViews>
  <sheetFormatPr defaultColWidth="9" defaultRowHeight="14.25"/>
  <cols>
    <col min="1" max="1" width="31.375" style="18" bestFit="1" customWidth="1"/>
    <col min="2" max="6" width="17.75" style="18" customWidth="1"/>
    <col min="7" max="10" width="15" style="18" customWidth="1"/>
    <col min="11" max="16384" width="9" style="18"/>
  </cols>
  <sheetData>
    <row r="1" spans="1:10" ht="27.6" customHeight="1">
      <c r="A1" s="546" t="s">
        <v>1038</v>
      </c>
      <c r="B1" s="546"/>
      <c r="C1" s="546"/>
      <c r="D1" s="546"/>
      <c r="E1" s="546"/>
      <c r="F1" s="546"/>
      <c r="G1" s="546"/>
      <c r="H1" s="546"/>
      <c r="I1" s="546"/>
      <c r="J1" s="546"/>
    </row>
    <row r="2" spans="1:10" ht="21" customHeight="1">
      <c r="A2" s="242"/>
      <c r="B2" s="242"/>
      <c r="C2" s="242"/>
      <c r="D2" s="242"/>
      <c r="E2" s="242"/>
      <c r="F2" s="242"/>
      <c r="G2" s="242"/>
      <c r="H2" s="242"/>
      <c r="I2" s="242"/>
      <c r="J2" s="242"/>
    </row>
    <row r="3" spans="1:10" ht="16.5">
      <c r="A3" s="240" t="s">
        <v>1039</v>
      </c>
      <c r="B3" s="241">
        <v>42825</v>
      </c>
      <c r="C3" s="241">
        <v>43100</v>
      </c>
      <c r="D3" s="241">
        <v>43190</v>
      </c>
      <c r="E3" s="241">
        <v>44561</v>
      </c>
      <c r="F3" s="241">
        <v>44651</v>
      </c>
      <c r="G3" s="241">
        <v>44926</v>
      </c>
      <c r="H3" s="241">
        <v>45291</v>
      </c>
      <c r="I3" s="241">
        <v>45565</v>
      </c>
      <c r="J3" s="318">
        <v>46295</v>
      </c>
    </row>
    <row r="4" spans="1:10" ht="16.5">
      <c r="A4" s="240" t="s">
        <v>1040</v>
      </c>
      <c r="B4" s="240" t="s">
        <v>1041</v>
      </c>
      <c r="C4" s="240" t="s">
        <v>1042</v>
      </c>
      <c r="D4" s="240" t="s">
        <v>1043</v>
      </c>
      <c r="E4" s="240" t="s">
        <v>1044</v>
      </c>
      <c r="F4" s="240" t="s">
        <v>1045</v>
      </c>
      <c r="G4" s="240" t="s">
        <v>1046</v>
      </c>
      <c r="H4" s="240" t="s">
        <v>1047</v>
      </c>
      <c r="I4" s="240" t="s">
        <v>1048</v>
      </c>
      <c r="J4" s="319" t="s">
        <v>1049</v>
      </c>
    </row>
    <row r="5" spans="1:10" ht="16.5">
      <c r="A5" s="240"/>
      <c r="B5" s="240"/>
      <c r="C5" s="240"/>
      <c r="D5" s="240"/>
      <c r="E5" s="240"/>
      <c r="F5" s="240"/>
      <c r="G5" s="240"/>
      <c r="H5" s="240"/>
      <c r="I5" s="240"/>
      <c r="J5" s="319"/>
    </row>
    <row r="6" spans="1:10" ht="52.5">
      <c r="A6" s="238" t="s">
        <v>1050</v>
      </c>
      <c r="B6" s="239" t="s">
        <v>1051</v>
      </c>
      <c r="C6" s="239" t="s">
        <v>1052</v>
      </c>
      <c r="D6" s="239" t="s">
        <v>1053</v>
      </c>
      <c r="E6" s="239"/>
      <c r="F6" s="239"/>
      <c r="G6" s="239"/>
      <c r="H6" s="239" t="s">
        <v>1054</v>
      </c>
      <c r="I6" s="239" t="s">
        <v>1055</v>
      </c>
      <c r="J6" s="320"/>
    </row>
    <row r="7" spans="1:10" ht="42">
      <c r="A7" s="238" t="s">
        <v>44</v>
      </c>
      <c r="B7" s="239" t="s">
        <v>1051</v>
      </c>
      <c r="C7" s="239" t="s">
        <v>1051</v>
      </c>
      <c r="D7" s="239" t="s">
        <v>1051</v>
      </c>
      <c r="E7" s="239"/>
      <c r="F7" s="239"/>
      <c r="G7" s="239"/>
      <c r="H7" s="239"/>
      <c r="I7" s="239"/>
      <c r="J7" s="320"/>
    </row>
    <row r="8" spans="1:10" ht="52.5">
      <c r="A8" s="238" t="s">
        <v>1056</v>
      </c>
      <c r="B8" s="239" t="s">
        <v>1057</v>
      </c>
      <c r="C8" s="239" t="s">
        <v>1058</v>
      </c>
      <c r="D8" s="239" t="s">
        <v>1051</v>
      </c>
      <c r="E8" s="239"/>
      <c r="F8" s="239"/>
      <c r="G8" s="239"/>
      <c r="H8" s="239"/>
      <c r="I8" s="239"/>
      <c r="J8" s="320" t="s">
        <v>1059</v>
      </c>
    </row>
    <row r="9" spans="1:10" ht="248.45" customHeight="1">
      <c r="A9" s="238" t="s">
        <v>1060</v>
      </c>
      <c r="B9" s="239" t="s">
        <v>1051</v>
      </c>
      <c r="C9" s="239" t="s">
        <v>1061</v>
      </c>
      <c r="D9" s="239" t="s">
        <v>1062</v>
      </c>
      <c r="E9" s="239"/>
      <c r="F9" s="239" t="s">
        <v>1063</v>
      </c>
      <c r="G9" s="239"/>
      <c r="H9" s="239" t="s">
        <v>1064</v>
      </c>
      <c r="I9" s="239" t="s">
        <v>1065</v>
      </c>
      <c r="J9" s="320" t="s">
        <v>1066</v>
      </c>
    </row>
    <row r="10" spans="1:10" ht="136.5">
      <c r="A10" s="238" t="s">
        <v>1067</v>
      </c>
      <c r="B10" s="239" t="s">
        <v>1051</v>
      </c>
      <c r="C10" s="239" t="s">
        <v>1068</v>
      </c>
      <c r="D10" s="239" t="s">
        <v>1051</v>
      </c>
      <c r="E10" s="239" t="s">
        <v>1069</v>
      </c>
      <c r="F10" s="239" t="s">
        <v>1070</v>
      </c>
      <c r="G10" s="239"/>
      <c r="H10" s="239" t="s">
        <v>1071</v>
      </c>
      <c r="I10" s="239" t="s">
        <v>1072</v>
      </c>
      <c r="J10" s="320"/>
    </row>
    <row r="11" spans="1:10" ht="98.1" customHeight="1">
      <c r="A11" s="238" t="s">
        <v>1073</v>
      </c>
      <c r="B11" s="239" t="s">
        <v>1051</v>
      </c>
      <c r="C11" s="239" t="s">
        <v>1062</v>
      </c>
      <c r="D11" s="239" t="s">
        <v>1074</v>
      </c>
      <c r="E11" s="239" t="s">
        <v>1075</v>
      </c>
      <c r="F11" s="239" t="s">
        <v>1076</v>
      </c>
      <c r="G11" s="239"/>
      <c r="H11" s="239" t="s">
        <v>1077</v>
      </c>
      <c r="I11" s="431" t="s">
        <v>1078</v>
      </c>
      <c r="J11" s="432" t="s">
        <v>1079</v>
      </c>
    </row>
    <row r="12" spans="1:10" ht="304.5">
      <c r="A12" s="238" t="s">
        <v>1080</v>
      </c>
      <c r="B12" s="239" t="s">
        <v>1081</v>
      </c>
      <c r="C12" s="239" t="s">
        <v>1051</v>
      </c>
      <c r="D12" s="239" t="s">
        <v>1082</v>
      </c>
      <c r="E12" s="239" t="s">
        <v>1083</v>
      </c>
      <c r="F12" s="239"/>
      <c r="G12" s="239"/>
      <c r="H12" s="239" t="s">
        <v>1084</v>
      </c>
      <c r="I12" s="284" t="s">
        <v>1085</v>
      </c>
      <c r="J12" s="284" t="s">
        <v>1086</v>
      </c>
    </row>
    <row r="13" spans="1:10" ht="42">
      <c r="A13" s="238" t="s">
        <v>1087</v>
      </c>
      <c r="B13" s="239" t="s">
        <v>1088</v>
      </c>
      <c r="C13" s="239" t="s">
        <v>1089</v>
      </c>
      <c r="D13" s="239" t="s">
        <v>1051</v>
      </c>
      <c r="E13" s="239" t="s">
        <v>1090</v>
      </c>
      <c r="F13" s="239"/>
      <c r="G13" s="239"/>
      <c r="H13" s="239" t="s">
        <v>1091</v>
      </c>
      <c r="I13" s="239"/>
      <c r="J13" s="320"/>
    </row>
    <row r="14" spans="1:10" ht="168.6" customHeight="1">
      <c r="A14" s="238" t="s">
        <v>1092</v>
      </c>
      <c r="B14" s="239" t="s">
        <v>1093</v>
      </c>
      <c r="C14" s="239" t="s">
        <v>1089</v>
      </c>
      <c r="D14" s="239" t="s">
        <v>1051</v>
      </c>
      <c r="E14" s="239" t="s">
        <v>1090</v>
      </c>
      <c r="F14" s="239" t="s">
        <v>1094</v>
      </c>
      <c r="G14" s="239" t="s">
        <v>1095</v>
      </c>
      <c r="H14" s="239" t="s">
        <v>1096</v>
      </c>
      <c r="I14" s="433" t="s">
        <v>1097</v>
      </c>
      <c r="J14" s="433" t="s">
        <v>1098</v>
      </c>
    </row>
    <row r="15" spans="1:10" ht="42">
      <c r="A15" s="238" t="s">
        <v>1099</v>
      </c>
      <c r="B15" s="239" t="s">
        <v>1051</v>
      </c>
      <c r="C15" s="239" t="s">
        <v>1051</v>
      </c>
      <c r="D15" s="239" t="s">
        <v>1051</v>
      </c>
      <c r="E15" s="239" t="s">
        <v>1090</v>
      </c>
      <c r="F15" s="239"/>
      <c r="G15" s="239"/>
      <c r="H15" s="239"/>
      <c r="I15" s="239"/>
      <c r="J15" s="320"/>
    </row>
    <row r="16" spans="1:10" ht="42">
      <c r="A16" s="238" t="s">
        <v>1100</v>
      </c>
      <c r="B16" s="239" t="s">
        <v>1101</v>
      </c>
      <c r="C16" s="239" t="s">
        <v>1102</v>
      </c>
      <c r="D16" s="239" t="s">
        <v>1051</v>
      </c>
      <c r="E16" s="239" t="s">
        <v>1051</v>
      </c>
      <c r="F16" s="239"/>
      <c r="G16" s="239"/>
      <c r="H16" s="239"/>
      <c r="I16" s="239"/>
      <c r="J16" s="320" t="s">
        <v>1103</v>
      </c>
    </row>
    <row r="17" spans="2:6">
      <c r="B17" s="19"/>
      <c r="C17" s="19"/>
      <c r="D17" s="19"/>
      <c r="E17" s="19"/>
      <c r="F17" s="19"/>
    </row>
  </sheetData>
  <sheetProtection formatColumns="0" formatRows="0"/>
  <mergeCells count="1">
    <mergeCell ref="A1:J1"/>
  </mergeCells>
  <phoneticPr fontId="75" type="noConversion"/>
  <pageMargins left="0.7" right="0.7" top="0.75" bottom="0.75" header="0.3" footer="0.3"/>
  <pageSetup paperSize="9" scale="59" orientation="portrait" r:id="rId1"/>
  <headerFooter>
    <oddHeader>&amp;C&amp;"Aptos"&amp;10&amp;K000000 IN CONFIDENCE&amp;1#_x000D_</oddHeader>
    <oddFooter>&amp;C_x000D_&amp;1#&amp;"Aptos"&amp;10&amp;K000000 IN CONFIDENCE</oddFooter>
  </headerFooter>
  <colBreaks count="1" manualBreakCount="1">
    <brk id="9" max="1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O88"/>
  <sheetViews>
    <sheetView zoomScale="70" zoomScaleNormal="70" workbookViewId="0">
      <selection activeCell="D21" sqref="D21"/>
    </sheetView>
  </sheetViews>
  <sheetFormatPr defaultColWidth="9" defaultRowHeight="12.75"/>
  <cols>
    <col min="1" max="1" width="48.75" style="9" bestFit="1" customWidth="1"/>
    <col min="2" max="2" width="11.25" style="9" bestFit="1" customWidth="1"/>
    <col min="3" max="3" width="2.125" style="9" customWidth="1"/>
    <col min="4" max="4" width="59.25" style="9" bestFit="1" customWidth="1"/>
    <col min="5" max="5" width="3" style="9" customWidth="1"/>
    <col min="6" max="6" width="71" style="9" bestFit="1" customWidth="1"/>
    <col min="7" max="7" width="32.125" style="9" bestFit="1" customWidth="1"/>
    <col min="8" max="8" width="5.5" style="9" customWidth="1"/>
    <col min="9" max="9" width="17.25" style="9" bestFit="1" customWidth="1"/>
    <col min="10" max="11" width="10.625" style="9" bestFit="1" customWidth="1"/>
    <col min="12" max="12" width="9" style="9"/>
    <col min="13" max="13" width="15.125" style="12" bestFit="1" customWidth="1"/>
    <col min="14" max="16384" width="9" style="9"/>
  </cols>
  <sheetData>
    <row r="1" spans="1:15" ht="14.25">
      <c r="A1" s="243" t="s">
        <v>1104</v>
      </c>
      <c r="B1" s="243"/>
      <c r="C1" s="244"/>
      <c r="D1" s="243" t="s">
        <v>1105</v>
      </c>
      <c r="E1" s="245"/>
      <c r="F1" s="246" t="s">
        <v>1106</v>
      </c>
      <c r="G1" s="246" t="s">
        <v>1107</v>
      </c>
      <c r="H1" s="246"/>
      <c r="I1" s="250" t="s">
        <v>1108</v>
      </c>
      <c r="J1" s="251" t="s">
        <v>1109</v>
      </c>
      <c r="K1" s="250" t="s">
        <v>1110</v>
      </c>
      <c r="L1" s="245"/>
      <c r="M1" s="252" t="s">
        <v>1111</v>
      </c>
      <c r="O1" s="257"/>
    </row>
    <row r="2" spans="1:15" ht="14.25">
      <c r="A2" s="243" t="s">
        <v>1112</v>
      </c>
      <c r="B2" s="243" t="s">
        <v>1113</v>
      </c>
      <c r="C2" s="244"/>
      <c r="D2" s="247" t="s">
        <v>1114</v>
      </c>
      <c r="E2" s="245"/>
      <c r="F2" s="248" t="s">
        <v>1115</v>
      </c>
      <c r="G2" s="249" t="s">
        <v>1116</v>
      </c>
      <c r="H2" s="249"/>
      <c r="I2" s="249" t="s">
        <v>1117</v>
      </c>
      <c r="J2" s="249" t="s">
        <v>1117</v>
      </c>
      <c r="K2" s="249" t="s">
        <v>1118</v>
      </c>
      <c r="L2" s="245"/>
      <c r="M2" s="253">
        <v>42825</v>
      </c>
    </row>
    <row r="3" spans="1:15" ht="14.25">
      <c r="A3" s="244" t="s">
        <v>1119</v>
      </c>
      <c r="B3" s="244" t="s">
        <v>1120</v>
      </c>
      <c r="C3" s="244"/>
      <c r="D3" s="247" t="s">
        <v>1121</v>
      </c>
      <c r="E3" s="245"/>
      <c r="F3" s="248" t="s">
        <v>1122</v>
      </c>
      <c r="G3" s="249" t="s">
        <v>1123</v>
      </c>
      <c r="H3" s="249"/>
      <c r="I3" s="249" t="s">
        <v>1124</v>
      </c>
      <c r="J3" s="249" t="s">
        <v>1124</v>
      </c>
      <c r="K3" s="249" t="s">
        <v>1125</v>
      </c>
      <c r="L3" s="245"/>
      <c r="M3" s="253">
        <v>42916</v>
      </c>
    </row>
    <row r="4" spans="1:15" ht="14.25">
      <c r="A4" s="244" t="s">
        <v>1126</v>
      </c>
      <c r="B4" s="244" t="s">
        <v>1127</v>
      </c>
      <c r="C4" s="244"/>
      <c r="D4" s="247" t="s">
        <v>1128</v>
      </c>
      <c r="E4" s="245"/>
      <c r="F4" s="248" t="s">
        <v>1129</v>
      </c>
      <c r="G4" s="249" t="s">
        <v>1123</v>
      </c>
      <c r="H4" s="249"/>
      <c r="I4" s="249" t="s">
        <v>1130</v>
      </c>
      <c r="J4" s="249" t="s">
        <v>1130</v>
      </c>
      <c r="K4" s="249" t="s">
        <v>1131</v>
      </c>
      <c r="L4" s="245"/>
      <c r="M4" s="253">
        <v>43008</v>
      </c>
    </row>
    <row r="5" spans="1:15" ht="14.25">
      <c r="A5" s="244" t="s">
        <v>1132</v>
      </c>
      <c r="B5" s="244" t="s">
        <v>1133</v>
      </c>
      <c r="C5" s="244"/>
      <c r="D5" s="247" t="s">
        <v>1134</v>
      </c>
      <c r="E5" s="245"/>
      <c r="F5" s="248" t="s">
        <v>1135</v>
      </c>
      <c r="G5" s="249" t="s">
        <v>1116</v>
      </c>
      <c r="H5" s="249"/>
      <c r="I5" s="249" t="s">
        <v>1136</v>
      </c>
      <c r="J5" s="249" t="s">
        <v>1136</v>
      </c>
      <c r="K5" s="249" t="s">
        <v>1137</v>
      </c>
      <c r="L5" s="245"/>
      <c r="M5" s="253">
        <v>43100</v>
      </c>
    </row>
    <row r="6" spans="1:15" ht="14.25">
      <c r="A6" s="244" t="s">
        <v>1138</v>
      </c>
      <c r="B6" s="244" t="s">
        <v>1139</v>
      </c>
      <c r="C6" s="244"/>
      <c r="D6" s="247" t="s">
        <v>1140</v>
      </c>
      <c r="E6" s="245"/>
      <c r="F6" s="248" t="s">
        <v>1141</v>
      </c>
      <c r="G6" s="249" t="s">
        <v>1123</v>
      </c>
      <c r="H6" s="249"/>
      <c r="I6" s="249" t="s">
        <v>1142</v>
      </c>
      <c r="J6" s="249" t="s">
        <v>1142</v>
      </c>
      <c r="K6" s="249" t="s">
        <v>1143</v>
      </c>
      <c r="L6" s="245"/>
      <c r="M6" s="253">
        <v>43190</v>
      </c>
    </row>
    <row r="7" spans="1:15" ht="14.25">
      <c r="A7" s="244" t="s">
        <v>1144</v>
      </c>
      <c r="B7" s="244" t="s">
        <v>1145</v>
      </c>
      <c r="C7" s="244"/>
      <c r="D7" s="247" t="s">
        <v>1146</v>
      </c>
      <c r="E7" s="245"/>
      <c r="F7" s="248" t="s">
        <v>1147</v>
      </c>
      <c r="G7" s="249" t="s">
        <v>1116</v>
      </c>
      <c r="H7" s="249"/>
      <c r="I7" s="249" t="s">
        <v>1148</v>
      </c>
      <c r="J7" s="249" t="s">
        <v>1149</v>
      </c>
      <c r="K7" s="249" t="s">
        <v>1150</v>
      </c>
      <c r="L7" s="245"/>
      <c r="M7" s="253">
        <v>43281</v>
      </c>
    </row>
    <row r="8" spans="1:15" ht="14.25">
      <c r="A8" s="244" t="s">
        <v>1151</v>
      </c>
      <c r="B8" s="244" t="s">
        <v>1152</v>
      </c>
      <c r="C8" s="244"/>
      <c r="D8" s="247" t="s">
        <v>1153</v>
      </c>
      <c r="E8" s="245"/>
      <c r="F8" s="248" t="s">
        <v>1154</v>
      </c>
      <c r="G8" s="249" t="s">
        <v>1123</v>
      </c>
      <c r="H8" s="249"/>
      <c r="I8" s="249" t="s">
        <v>1155</v>
      </c>
      <c r="J8" s="249" t="s">
        <v>1155</v>
      </c>
      <c r="K8" s="249" t="s">
        <v>1156</v>
      </c>
      <c r="L8" s="245"/>
      <c r="M8" s="253">
        <v>43373</v>
      </c>
    </row>
    <row r="9" spans="1:15" ht="14.25">
      <c r="A9" s="244" t="s">
        <v>1157</v>
      </c>
      <c r="B9" s="244" t="s">
        <v>1158</v>
      </c>
      <c r="C9" s="244"/>
      <c r="D9" s="247" t="s">
        <v>1159</v>
      </c>
      <c r="E9" s="245"/>
      <c r="F9" s="248" t="s">
        <v>1160</v>
      </c>
      <c r="G9" s="249" t="s">
        <v>1123</v>
      </c>
      <c r="H9" s="249"/>
      <c r="I9" s="249" t="s">
        <v>1161</v>
      </c>
      <c r="J9" s="249" t="s">
        <v>1161</v>
      </c>
      <c r="K9" s="249" t="s">
        <v>1162</v>
      </c>
      <c r="L9" s="245"/>
      <c r="M9" s="253">
        <v>43465</v>
      </c>
    </row>
    <row r="10" spans="1:15" ht="14.25">
      <c r="A10" s="244" t="s">
        <v>1163</v>
      </c>
      <c r="B10" s="244" t="s">
        <v>1164</v>
      </c>
      <c r="C10" s="244"/>
      <c r="D10" s="247" t="s">
        <v>1165</v>
      </c>
      <c r="E10" s="245"/>
      <c r="F10" s="248" t="s">
        <v>1166</v>
      </c>
      <c r="G10" s="249" t="s">
        <v>1116</v>
      </c>
      <c r="H10" s="249"/>
      <c r="I10" s="249" t="s">
        <v>1167</v>
      </c>
      <c r="J10" s="249" t="s">
        <v>1167</v>
      </c>
      <c r="K10" s="249" t="s">
        <v>1168</v>
      </c>
      <c r="L10" s="245"/>
      <c r="M10" s="253">
        <v>43555</v>
      </c>
    </row>
    <row r="11" spans="1:15" ht="14.25">
      <c r="A11" s="244" t="s">
        <v>1169</v>
      </c>
      <c r="B11" s="244" t="s">
        <v>1170</v>
      </c>
      <c r="C11" s="244"/>
      <c r="D11" s="247" t="s">
        <v>1171</v>
      </c>
      <c r="E11" s="245"/>
      <c r="F11" s="248" t="s">
        <v>1172</v>
      </c>
      <c r="G11" s="249" t="s">
        <v>1116</v>
      </c>
      <c r="H11" s="249"/>
      <c r="I11" s="249" t="s">
        <v>1173</v>
      </c>
      <c r="J11" s="249" t="s">
        <v>1173</v>
      </c>
      <c r="K11" s="249" t="s">
        <v>1174</v>
      </c>
      <c r="L11" s="245"/>
      <c r="M11" s="253">
        <v>43646</v>
      </c>
    </row>
    <row r="12" spans="1:15" ht="14.25">
      <c r="A12" s="244" t="s">
        <v>1175</v>
      </c>
      <c r="B12" s="244" t="s">
        <v>1176</v>
      </c>
      <c r="C12" s="244"/>
      <c r="D12" s="247" t="s">
        <v>1177</v>
      </c>
      <c r="E12" s="245"/>
      <c r="F12" s="248" t="s">
        <v>1178</v>
      </c>
      <c r="G12" s="249" t="s">
        <v>1123</v>
      </c>
      <c r="H12" s="249"/>
      <c r="I12" s="249" t="s">
        <v>1179</v>
      </c>
      <c r="J12" s="249" t="s">
        <v>1179</v>
      </c>
      <c r="K12" s="249" t="s">
        <v>1180</v>
      </c>
      <c r="L12" s="245"/>
      <c r="M12" s="253">
        <v>43738</v>
      </c>
    </row>
    <row r="13" spans="1:15" ht="14.25">
      <c r="A13" s="244" t="s">
        <v>1181</v>
      </c>
      <c r="B13" s="244" t="s">
        <v>1182</v>
      </c>
      <c r="C13" s="244"/>
      <c r="D13" s="247" t="s">
        <v>1183</v>
      </c>
      <c r="E13" s="245"/>
      <c r="F13" s="248" t="s">
        <v>1184</v>
      </c>
      <c r="G13" s="249" t="s">
        <v>1116</v>
      </c>
      <c r="H13" s="249"/>
      <c r="I13" s="249" t="s">
        <v>1185</v>
      </c>
      <c r="J13" s="249" t="s">
        <v>1185</v>
      </c>
      <c r="K13" s="249" t="s">
        <v>1186</v>
      </c>
      <c r="L13" s="245"/>
      <c r="M13" s="253">
        <v>43830</v>
      </c>
    </row>
    <row r="14" spans="1:15" ht="14.25">
      <c r="A14" s="244" t="s">
        <v>1187</v>
      </c>
      <c r="B14" s="244" t="s">
        <v>1188</v>
      </c>
      <c r="C14" s="244"/>
      <c r="D14" s="247" t="s">
        <v>1189</v>
      </c>
      <c r="E14" s="245"/>
      <c r="F14" s="248" t="s">
        <v>1190</v>
      </c>
      <c r="G14" s="249" t="s">
        <v>1123</v>
      </c>
      <c r="H14" s="249"/>
      <c r="I14" s="249" t="s">
        <v>1191</v>
      </c>
      <c r="J14" s="249" t="s">
        <v>1191</v>
      </c>
      <c r="K14" s="249" t="s">
        <v>1192</v>
      </c>
      <c r="L14" s="245"/>
      <c r="M14" s="253">
        <v>43921</v>
      </c>
    </row>
    <row r="15" spans="1:15" ht="14.25">
      <c r="A15" s="244" t="s">
        <v>1193</v>
      </c>
      <c r="B15" s="244" t="s">
        <v>1194</v>
      </c>
      <c r="C15" s="244"/>
      <c r="D15" s="247" t="s">
        <v>1195</v>
      </c>
      <c r="E15" s="245"/>
      <c r="F15" s="248" t="s">
        <v>1196</v>
      </c>
      <c r="G15" s="249" t="s">
        <v>1123</v>
      </c>
      <c r="H15" s="249"/>
      <c r="I15" s="249" t="s">
        <v>1197</v>
      </c>
      <c r="J15" s="249" t="s">
        <v>1197</v>
      </c>
      <c r="K15" s="249" t="s">
        <v>1198</v>
      </c>
      <c r="L15" s="245"/>
      <c r="M15" s="253">
        <v>44012</v>
      </c>
    </row>
    <row r="16" spans="1:15" ht="14.25">
      <c r="A16" s="244" t="s">
        <v>1199</v>
      </c>
      <c r="B16" s="244" t="s">
        <v>1200</v>
      </c>
      <c r="C16" s="244"/>
      <c r="D16" s="247" t="s">
        <v>1201</v>
      </c>
      <c r="E16" s="245"/>
      <c r="F16" s="249" t="s">
        <v>1202</v>
      </c>
      <c r="G16" s="249" t="s">
        <v>1116</v>
      </c>
      <c r="H16" s="249"/>
      <c r="I16" s="249" t="s">
        <v>1203</v>
      </c>
      <c r="J16" s="249" t="s">
        <v>1203</v>
      </c>
      <c r="K16" s="249" t="s">
        <v>1204</v>
      </c>
      <c r="L16" s="245"/>
      <c r="M16" s="253">
        <v>44104</v>
      </c>
    </row>
    <row r="17" spans="1:13" ht="14.25">
      <c r="A17" s="244" t="s">
        <v>1205</v>
      </c>
      <c r="B17" s="244" t="s">
        <v>1206</v>
      </c>
      <c r="C17" s="244"/>
      <c r="D17" s="247" t="s">
        <v>1207</v>
      </c>
      <c r="E17" s="245"/>
      <c r="F17" s="248" t="s">
        <v>1208</v>
      </c>
      <c r="G17" s="249" t="s">
        <v>1123</v>
      </c>
      <c r="H17" s="249"/>
      <c r="I17" s="249" t="s">
        <v>1209</v>
      </c>
      <c r="J17" s="249" t="s">
        <v>1209</v>
      </c>
      <c r="K17" s="249" t="s">
        <v>1210</v>
      </c>
      <c r="L17" s="245"/>
      <c r="M17" s="253">
        <v>44196</v>
      </c>
    </row>
    <row r="18" spans="1:13" ht="14.25">
      <c r="A18" s="244" t="s">
        <v>1211</v>
      </c>
      <c r="B18" s="244" t="s">
        <v>1212</v>
      </c>
      <c r="C18" s="244"/>
      <c r="D18" s="247" t="s">
        <v>1213</v>
      </c>
      <c r="E18" s="245"/>
      <c r="F18" s="249" t="s">
        <v>1214</v>
      </c>
      <c r="G18" s="249" t="s">
        <v>1116</v>
      </c>
      <c r="H18" s="249"/>
      <c r="I18" s="249" t="s">
        <v>1215</v>
      </c>
      <c r="J18" s="249" t="s">
        <v>1216</v>
      </c>
      <c r="K18" s="249" t="s">
        <v>1217</v>
      </c>
      <c r="L18" s="245"/>
      <c r="M18" s="253">
        <v>44286</v>
      </c>
    </row>
    <row r="19" spans="1:13" ht="14.25">
      <c r="A19" s="244" t="s">
        <v>1218</v>
      </c>
      <c r="B19" s="244" t="s">
        <v>1219</v>
      </c>
      <c r="C19" s="244"/>
      <c r="D19" s="247" t="s">
        <v>1220</v>
      </c>
      <c r="E19" s="245"/>
      <c r="F19" s="249" t="s">
        <v>1221</v>
      </c>
      <c r="G19" s="249" t="s">
        <v>1116</v>
      </c>
      <c r="H19" s="249"/>
      <c r="I19" s="249" t="s">
        <v>1216</v>
      </c>
      <c r="J19" s="249" t="s">
        <v>1222</v>
      </c>
      <c r="K19" s="249" t="s">
        <v>1223</v>
      </c>
      <c r="L19" s="245"/>
      <c r="M19" s="253">
        <v>44377</v>
      </c>
    </row>
    <row r="20" spans="1:13" ht="14.25">
      <c r="A20" s="244" t="s">
        <v>1224</v>
      </c>
      <c r="B20" s="244" t="s">
        <v>1225</v>
      </c>
      <c r="C20" s="244"/>
      <c r="D20" s="247" t="s">
        <v>1226</v>
      </c>
      <c r="E20" s="245"/>
      <c r="F20" s="248" t="s">
        <v>1227</v>
      </c>
      <c r="G20" s="249" t="s">
        <v>1123</v>
      </c>
      <c r="H20" s="249"/>
      <c r="I20" s="249" t="s">
        <v>1228</v>
      </c>
      <c r="J20" s="249" t="s">
        <v>1229</v>
      </c>
      <c r="K20" s="249" t="s">
        <v>1230</v>
      </c>
      <c r="L20" s="245"/>
      <c r="M20" s="253">
        <v>44469</v>
      </c>
    </row>
    <row r="21" spans="1:13" ht="14.25">
      <c r="A21" s="244" t="s">
        <v>1231</v>
      </c>
      <c r="B21" s="244" t="s">
        <v>1232</v>
      </c>
      <c r="C21" s="244"/>
      <c r="D21" s="247" t="s">
        <v>1233</v>
      </c>
      <c r="E21" s="245"/>
      <c r="F21" s="248" t="s">
        <v>1234</v>
      </c>
      <c r="G21" s="249" t="s">
        <v>1123</v>
      </c>
      <c r="H21" s="249"/>
      <c r="I21" s="249" t="s">
        <v>1222</v>
      </c>
      <c r="J21" s="249" t="s">
        <v>1235</v>
      </c>
      <c r="K21" s="249" t="s">
        <v>1236</v>
      </c>
      <c r="L21" s="245"/>
      <c r="M21" s="253">
        <v>44561</v>
      </c>
    </row>
    <row r="22" spans="1:13" ht="14.25">
      <c r="A22" s="244" t="s">
        <v>1237</v>
      </c>
      <c r="B22" s="244" t="s">
        <v>1238</v>
      </c>
      <c r="C22" s="244"/>
      <c r="D22" s="247" t="s">
        <v>1239</v>
      </c>
      <c r="E22" s="245"/>
      <c r="F22" s="248" t="s">
        <v>1240</v>
      </c>
      <c r="G22" s="249" t="s">
        <v>1123</v>
      </c>
      <c r="H22" s="249"/>
      <c r="I22" s="249" t="s">
        <v>1229</v>
      </c>
      <c r="J22" s="249"/>
      <c r="K22" s="249" t="s">
        <v>1229</v>
      </c>
      <c r="L22" s="245"/>
      <c r="M22" s="253">
        <v>44651</v>
      </c>
    </row>
    <row r="23" spans="1:13" ht="14.25">
      <c r="A23" s="244" t="s">
        <v>1241</v>
      </c>
      <c r="B23" s="244" t="s">
        <v>1242</v>
      </c>
      <c r="C23" s="244"/>
      <c r="D23" s="247" t="s">
        <v>1243</v>
      </c>
      <c r="E23" s="245"/>
      <c r="F23" s="9" t="s">
        <v>1244</v>
      </c>
      <c r="G23" s="249" t="s">
        <v>1123</v>
      </c>
      <c r="H23" s="249"/>
      <c r="I23" s="249" t="s">
        <v>1245</v>
      </c>
      <c r="J23" s="245"/>
      <c r="K23" s="245"/>
      <c r="L23" s="245"/>
      <c r="M23" s="253">
        <v>44742</v>
      </c>
    </row>
    <row r="24" spans="1:13" ht="14.25">
      <c r="A24" s="244" t="s">
        <v>1246</v>
      </c>
      <c r="B24" s="244" t="s">
        <v>1247</v>
      </c>
      <c r="C24" s="244"/>
      <c r="D24" s="247" t="s">
        <v>1248</v>
      </c>
      <c r="E24" s="245"/>
      <c r="F24" s="248" t="s">
        <v>1249</v>
      </c>
      <c r="G24" s="249" t="s">
        <v>1116</v>
      </c>
      <c r="H24" s="249"/>
      <c r="I24" s="245"/>
      <c r="J24" s="245"/>
      <c r="K24" s="245"/>
      <c r="L24" s="245"/>
      <c r="M24" s="253">
        <v>44834</v>
      </c>
    </row>
    <row r="25" spans="1:13" ht="14.25">
      <c r="A25" s="244" t="s">
        <v>1250</v>
      </c>
      <c r="B25" s="244" t="s">
        <v>1251</v>
      </c>
      <c r="C25" s="244"/>
      <c r="D25" s="247" t="s">
        <v>1252</v>
      </c>
      <c r="E25" s="245"/>
      <c r="F25" s="248" t="s">
        <v>1253</v>
      </c>
      <c r="G25" s="249" t="s">
        <v>1116</v>
      </c>
      <c r="H25" s="249"/>
      <c r="I25" s="245"/>
      <c r="J25" s="245"/>
      <c r="K25" s="245"/>
      <c r="L25" s="245"/>
      <c r="M25" s="253">
        <v>44926</v>
      </c>
    </row>
    <row r="26" spans="1:13" ht="14.25">
      <c r="A26" s="244" t="s">
        <v>1254</v>
      </c>
      <c r="B26" s="244" t="s">
        <v>1255</v>
      </c>
      <c r="C26" s="244"/>
      <c r="D26" s="247" t="s">
        <v>1256</v>
      </c>
      <c r="E26" s="245"/>
      <c r="F26" s="248" t="s">
        <v>1257</v>
      </c>
      <c r="G26" s="249" t="s">
        <v>1123</v>
      </c>
      <c r="H26" s="249"/>
      <c r="I26" s="245"/>
      <c r="J26" s="245"/>
      <c r="K26" s="245"/>
      <c r="L26" s="245"/>
      <c r="M26" s="253">
        <v>45016</v>
      </c>
    </row>
    <row r="27" spans="1:13" ht="14.25">
      <c r="A27" s="244" t="s">
        <v>1258</v>
      </c>
      <c r="B27" s="244" t="s">
        <v>1259</v>
      </c>
      <c r="C27" s="244"/>
      <c r="D27" s="247" t="s">
        <v>1260</v>
      </c>
      <c r="E27" s="245"/>
      <c r="F27" s="248" t="s">
        <v>1261</v>
      </c>
      <c r="G27" s="249" t="s">
        <v>1116</v>
      </c>
      <c r="H27" s="249"/>
      <c r="I27" s="245"/>
      <c r="J27" s="245"/>
      <c r="K27" s="245"/>
      <c r="L27" s="245"/>
      <c r="M27" s="253">
        <v>45107</v>
      </c>
    </row>
    <row r="28" spans="1:13" ht="14.25">
      <c r="A28" s="244"/>
      <c r="B28" s="244"/>
      <c r="C28" s="244"/>
      <c r="D28" s="247" t="s">
        <v>1262</v>
      </c>
      <c r="E28" s="245"/>
      <c r="F28" s="248" t="s">
        <v>1263</v>
      </c>
      <c r="G28" s="249" t="s">
        <v>1123</v>
      </c>
      <c r="H28" s="249"/>
      <c r="I28" s="245"/>
      <c r="J28" s="245"/>
      <c r="K28" s="245"/>
      <c r="L28" s="245"/>
      <c r="M28" s="253">
        <v>45199</v>
      </c>
    </row>
    <row r="29" spans="1:13" ht="14.25">
      <c r="A29" s="243" t="s">
        <v>1264</v>
      </c>
      <c r="B29" s="243"/>
      <c r="C29" s="244"/>
      <c r="D29" s="247" t="s">
        <v>1265</v>
      </c>
      <c r="E29" s="245"/>
      <c r="F29" s="248" t="s">
        <v>1266</v>
      </c>
      <c r="G29" s="249" t="s">
        <v>1116</v>
      </c>
      <c r="H29" s="249"/>
      <c r="I29" s="245"/>
      <c r="J29" s="245"/>
      <c r="K29" s="245"/>
      <c r="L29" s="245"/>
      <c r="M29" s="253">
        <v>45291</v>
      </c>
    </row>
    <row r="30" spans="1:13" ht="14.25">
      <c r="A30" s="244" t="s">
        <v>1119</v>
      </c>
      <c r="B30" s="244" t="s">
        <v>1120</v>
      </c>
      <c r="C30" s="244"/>
      <c r="D30" s="247" t="s">
        <v>1267</v>
      </c>
      <c r="E30" s="245"/>
      <c r="F30" s="248" t="s">
        <v>1268</v>
      </c>
      <c r="G30" s="249" t="s">
        <v>1123</v>
      </c>
      <c r="H30" s="249"/>
      <c r="I30" s="245"/>
      <c r="J30" s="245"/>
      <c r="K30" s="245"/>
      <c r="L30" s="245"/>
      <c r="M30" s="253">
        <v>45382</v>
      </c>
    </row>
    <row r="31" spans="1:13" ht="14.25">
      <c r="A31" s="244" t="s">
        <v>1132</v>
      </c>
      <c r="B31" s="244" t="s">
        <v>1133</v>
      </c>
      <c r="C31" s="244"/>
      <c r="D31" s="247" t="s">
        <v>1269</v>
      </c>
      <c r="E31" s="245"/>
      <c r="F31" s="248" t="s">
        <v>1270</v>
      </c>
      <c r="G31" s="249" t="s">
        <v>1116</v>
      </c>
      <c r="H31" s="249"/>
      <c r="I31" s="245"/>
      <c r="J31" s="245"/>
      <c r="K31" s="245"/>
      <c r="L31" s="245"/>
      <c r="M31" s="253">
        <v>45473</v>
      </c>
    </row>
    <row r="32" spans="1:13" ht="14.25">
      <c r="A32" s="244" t="s">
        <v>1138</v>
      </c>
      <c r="B32" s="244" t="s">
        <v>1139</v>
      </c>
      <c r="C32" s="244"/>
      <c r="D32" s="247" t="s">
        <v>1271</v>
      </c>
      <c r="E32" s="245"/>
      <c r="F32" s="248" t="s">
        <v>1272</v>
      </c>
      <c r="G32" s="249" t="s">
        <v>1123</v>
      </c>
      <c r="H32" s="249"/>
      <c r="I32" s="245"/>
      <c r="J32" s="245"/>
      <c r="K32" s="245"/>
      <c r="L32" s="245"/>
      <c r="M32" s="253">
        <v>45565</v>
      </c>
    </row>
    <row r="33" spans="1:13" ht="14.25">
      <c r="A33" s="244" t="s">
        <v>1144</v>
      </c>
      <c r="B33" s="244" t="s">
        <v>1145</v>
      </c>
      <c r="C33" s="244"/>
      <c r="D33" s="247" t="s">
        <v>1273</v>
      </c>
      <c r="E33" s="245"/>
      <c r="F33" s="249" t="s">
        <v>1274</v>
      </c>
      <c r="G33" s="249" t="s">
        <v>1116</v>
      </c>
      <c r="H33" s="249"/>
      <c r="I33" s="245"/>
      <c r="J33" s="245"/>
      <c r="K33" s="245"/>
      <c r="L33" s="245"/>
      <c r="M33" s="253">
        <v>45657</v>
      </c>
    </row>
    <row r="34" spans="1:13" ht="14.25">
      <c r="A34" s="244" t="s">
        <v>1151</v>
      </c>
      <c r="B34" s="244" t="s">
        <v>1152</v>
      </c>
      <c r="C34" s="244"/>
      <c r="D34" s="247" t="s">
        <v>1275</v>
      </c>
      <c r="E34" s="245"/>
      <c r="F34" s="248" t="s">
        <v>1276</v>
      </c>
      <c r="G34" s="249" t="s">
        <v>1123</v>
      </c>
      <c r="H34" s="249"/>
      <c r="I34" s="245"/>
      <c r="J34" s="245"/>
      <c r="K34" s="245"/>
      <c r="L34" s="245"/>
      <c r="M34" s="253">
        <v>45747</v>
      </c>
    </row>
    <row r="35" spans="1:13" ht="14.25">
      <c r="A35" s="244" t="s">
        <v>1157</v>
      </c>
      <c r="B35" s="244" t="s">
        <v>1158</v>
      </c>
      <c r="C35" s="244"/>
      <c r="D35" s="247" t="s">
        <v>1277</v>
      </c>
      <c r="E35" s="245"/>
      <c r="F35" s="248" t="s">
        <v>1278</v>
      </c>
      <c r="G35" s="249" t="s">
        <v>1220</v>
      </c>
      <c r="H35" s="249"/>
      <c r="I35" s="245"/>
      <c r="J35" s="245"/>
      <c r="K35" s="245"/>
      <c r="L35" s="245"/>
      <c r="M35" s="253">
        <v>45838</v>
      </c>
    </row>
    <row r="36" spans="1:13" ht="14.25">
      <c r="A36" s="244" t="s">
        <v>1163</v>
      </c>
      <c r="B36" s="244" t="s">
        <v>1164</v>
      </c>
      <c r="C36" s="244"/>
      <c r="D36" s="247" t="s">
        <v>1279</v>
      </c>
      <c r="E36" s="245"/>
      <c r="F36" s="248" t="s">
        <v>1280</v>
      </c>
      <c r="G36" s="249" t="s">
        <v>1123</v>
      </c>
      <c r="H36" s="249"/>
      <c r="I36" s="245"/>
      <c r="J36" s="245"/>
      <c r="K36" s="245"/>
      <c r="L36" s="245"/>
      <c r="M36" s="253">
        <v>45930</v>
      </c>
    </row>
    <row r="37" spans="1:13" ht="14.25">
      <c r="A37" s="244" t="s">
        <v>1187</v>
      </c>
      <c r="B37" s="244" t="s">
        <v>1188</v>
      </c>
      <c r="C37" s="244"/>
      <c r="D37" s="247" t="s">
        <v>1281</v>
      </c>
      <c r="E37" s="245" t="s">
        <v>1030</v>
      </c>
      <c r="F37" s="248" t="s">
        <v>1282</v>
      </c>
      <c r="G37" s="249" t="s">
        <v>1116</v>
      </c>
      <c r="H37" s="249"/>
      <c r="I37" s="245"/>
      <c r="J37" s="245"/>
      <c r="K37" s="245"/>
      <c r="L37" s="245"/>
      <c r="M37" s="253">
        <v>46022</v>
      </c>
    </row>
    <row r="38" spans="1:13" ht="14.25">
      <c r="A38" s="244" t="s">
        <v>1193</v>
      </c>
      <c r="B38" s="244" t="s">
        <v>1194</v>
      </c>
      <c r="C38" s="245"/>
      <c r="D38" s="247" t="s">
        <v>1283</v>
      </c>
      <c r="E38" s="245"/>
      <c r="F38" s="248" t="s">
        <v>1284</v>
      </c>
      <c r="G38" s="249" t="s">
        <v>1123</v>
      </c>
      <c r="H38" s="249"/>
      <c r="I38" s="245"/>
      <c r="J38" s="245"/>
      <c r="K38" s="245"/>
      <c r="L38" s="245"/>
      <c r="M38" s="253">
        <v>46112</v>
      </c>
    </row>
    <row r="39" spans="1:13" ht="14.25">
      <c r="A39" s="244" t="s">
        <v>1199</v>
      </c>
      <c r="B39" s="244" t="s">
        <v>1200</v>
      </c>
      <c r="C39" s="245"/>
      <c r="D39" s="247" t="s">
        <v>1285</v>
      </c>
      <c r="E39" s="245"/>
      <c r="F39" s="248" t="s">
        <v>1286</v>
      </c>
      <c r="G39" s="249" t="s">
        <v>1123</v>
      </c>
      <c r="H39" s="249"/>
      <c r="I39" s="245"/>
      <c r="J39" s="245"/>
      <c r="K39" s="245"/>
      <c r="L39" s="245"/>
      <c r="M39" s="253">
        <v>46203</v>
      </c>
    </row>
    <row r="40" spans="1:13" ht="14.25">
      <c r="A40" s="244" t="s">
        <v>1211</v>
      </c>
      <c r="B40" s="244" t="s">
        <v>1212</v>
      </c>
      <c r="C40" s="245"/>
      <c r="D40" s="247" t="s">
        <v>1287</v>
      </c>
      <c r="E40" s="245"/>
      <c r="F40" s="248" t="s">
        <v>1288</v>
      </c>
      <c r="G40" s="249" t="s">
        <v>1123</v>
      </c>
      <c r="H40" s="249"/>
      <c r="I40" s="245"/>
      <c r="J40" s="245"/>
      <c r="K40" s="245"/>
      <c r="L40" s="245"/>
      <c r="M40" s="253">
        <v>46295</v>
      </c>
    </row>
    <row r="41" spans="1:13" ht="14.25">
      <c r="A41" s="244" t="s">
        <v>1224</v>
      </c>
      <c r="B41" s="244" t="s">
        <v>1225</v>
      </c>
      <c r="C41" s="245"/>
      <c r="D41" s="247" t="s">
        <v>1289</v>
      </c>
      <c r="E41" s="245"/>
      <c r="F41" s="249" t="s">
        <v>1290</v>
      </c>
      <c r="G41" s="249" t="s">
        <v>1291</v>
      </c>
      <c r="H41" s="249"/>
      <c r="I41" s="245"/>
      <c r="J41" s="245"/>
      <c r="K41" s="245"/>
      <c r="L41" s="245"/>
      <c r="M41" s="253">
        <v>46387</v>
      </c>
    </row>
    <row r="42" spans="1:13" ht="14.25">
      <c r="A42" s="244" t="s">
        <v>1231</v>
      </c>
      <c r="B42" s="244" t="s">
        <v>1232</v>
      </c>
      <c r="C42" s="245"/>
      <c r="D42" s="245"/>
      <c r="E42" s="245"/>
      <c r="F42" s="248" t="s">
        <v>1292</v>
      </c>
      <c r="G42" s="249" t="s">
        <v>1123</v>
      </c>
      <c r="H42" s="249"/>
      <c r="I42" s="245"/>
      <c r="J42" s="245"/>
      <c r="K42" s="245"/>
      <c r="L42" s="245"/>
      <c r="M42" s="253">
        <v>46477</v>
      </c>
    </row>
    <row r="43" spans="1:13" ht="14.25">
      <c r="A43" s="244" t="s">
        <v>1241</v>
      </c>
      <c r="B43" s="244" t="s">
        <v>1242</v>
      </c>
      <c r="C43" s="245"/>
      <c r="D43" s="245"/>
      <c r="E43" s="245"/>
      <c r="F43" s="248" t="s">
        <v>1293</v>
      </c>
      <c r="G43" s="249" t="s">
        <v>1116</v>
      </c>
      <c r="H43" s="245"/>
      <c r="I43" s="245"/>
      <c r="J43" s="245"/>
      <c r="K43" s="245"/>
      <c r="L43" s="245"/>
      <c r="M43" s="253">
        <v>46568</v>
      </c>
    </row>
    <row r="44" spans="1:13" ht="14.25">
      <c r="A44" s="244" t="s">
        <v>1250</v>
      </c>
      <c r="B44" s="244" t="s">
        <v>1251</v>
      </c>
      <c r="C44" s="245"/>
      <c r="D44" s="245"/>
      <c r="E44" s="245"/>
      <c r="F44" s="248" t="s">
        <v>1294</v>
      </c>
      <c r="G44" s="249" t="s">
        <v>1123</v>
      </c>
      <c r="H44" s="246"/>
      <c r="I44" s="245"/>
      <c r="J44" s="245"/>
      <c r="K44" s="245"/>
      <c r="L44" s="245"/>
      <c r="M44" s="253">
        <v>46660</v>
      </c>
    </row>
    <row r="45" spans="1:13" ht="14.25">
      <c r="A45" s="244" t="s">
        <v>1258</v>
      </c>
      <c r="B45" s="244" t="s">
        <v>1259</v>
      </c>
      <c r="C45" s="245"/>
      <c r="D45" s="245"/>
      <c r="E45" s="245"/>
      <c r="F45" s="248" t="s">
        <v>1295</v>
      </c>
      <c r="G45" s="249" t="s">
        <v>1123</v>
      </c>
      <c r="H45" s="249"/>
      <c r="I45" s="245"/>
      <c r="J45" s="245"/>
      <c r="K45" s="245"/>
      <c r="L45" s="245"/>
      <c r="M45" s="253">
        <v>46752</v>
      </c>
    </row>
    <row r="46" spans="1:13" ht="14.25">
      <c r="A46" s="245"/>
      <c r="B46" s="245"/>
      <c r="C46" s="245"/>
      <c r="D46" s="245"/>
      <c r="E46" s="245"/>
      <c r="F46" s="245"/>
      <c r="G46" s="245"/>
      <c r="H46" s="249"/>
      <c r="I46" s="245"/>
      <c r="J46" s="245"/>
      <c r="K46" s="245"/>
      <c r="L46" s="245"/>
      <c r="M46" s="253">
        <v>46843</v>
      </c>
    </row>
    <row r="47" spans="1:13" ht="14.25">
      <c r="A47" s="243" t="s">
        <v>1296</v>
      </c>
      <c r="B47" s="243"/>
      <c r="C47" s="245"/>
      <c r="D47" s="245"/>
      <c r="E47" s="245"/>
      <c r="F47" s="245"/>
      <c r="G47" s="245"/>
      <c r="H47" s="249"/>
      <c r="I47" s="245"/>
      <c r="J47" s="245"/>
      <c r="K47" s="245"/>
      <c r="L47" s="245"/>
      <c r="M47" s="253">
        <v>46934</v>
      </c>
    </row>
    <row r="48" spans="1:13" ht="14.25">
      <c r="A48" s="244" t="s">
        <v>1126</v>
      </c>
      <c r="B48" s="244" t="s">
        <v>1127</v>
      </c>
      <c r="C48" s="245"/>
      <c r="D48" s="245"/>
      <c r="E48" s="245"/>
      <c r="F48" s="245"/>
      <c r="G48" s="245"/>
      <c r="H48" s="249"/>
      <c r="I48" s="245"/>
      <c r="J48" s="245"/>
      <c r="K48" s="245"/>
      <c r="L48" s="245"/>
      <c r="M48" s="253">
        <v>47026</v>
      </c>
    </row>
    <row r="49" spans="1:13" ht="14.25">
      <c r="A49" s="244" t="s">
        <v>1169</v>
      </c>
      <c r="B49" s="244" t="s">
        <v>1170</v>
      </c>
      <c r="C49" s="245"/>
      <c r="D49" s="245"/>
      <c r="E49" s="245"/>
      <c r="F49" s="245"/>
      <c r="G49" s="245"/>
      <c r="H49" s="249"/>
      <c r="I49" s="245"/>
      <c r="J49" s="245"/>
      <c r="K49" s="245"/>
      <c r="L49" s="245"/>
      <c r="M49" s="253">
        <v>47118</v>
      </c>
    </row>
    <row r="50" spans="1:13" ht="14.25">
      <c r="A50" s="244" t="s">
        <v>1175</v>
      </c>
      <c r="B50" s="244" t="s">
        <v>1176</v>
      </c>
      <c r="C50" s="245"/>
      <c r="D50" s="245"/>
      <c r="E50" s="245"/>
      <c r="F50" s="245"/>
      <c r="G50" s="245"/>
      <c r="H50" s="249"/>
      <c r="I50" s="245"/>
      <c r="J50" s="245"/>
      <c r="K50" s="245"/>
      <c r="L50" s="245"/>
      <c r="M50" s="253">
        <v>47208</v>
      </c>
    </row>
    <row r="51" spans="1:13" ht="14.25">
      <c r="A51" s="244" t="s">
        <v>1181</v>
      </c>
      <c r="B51" s="244" t="s">
        <v>1182</v>
      </c>
      <c r="C51" s="245"/>
      <c r="D51" s="245"/>
      <c r="E51" s="245"/>
      <c r="F51" s="245"/>
      <c r="G51" s="245"/>
      <c r="H51" s="249"/>
      <c r="I51" s="245"/>
      <c r="J51" s="245"/>
      <c r="K51" s="245"/>
      <c r="L51" s="245"/>
      <c r="M51" s="253">
        <v>47299</v>
      </c>
    </row>
    <row r="52" spans="1:13" ht="14.25">
      <c r="A52" s="244" t="s">
        <v>1205</v>
      </c>
      <c r="B52" s="244" t="s">
        <v>1206</v>
      </c>
      <c r="C52" s="245"/>
      <c r="D52" s="245"/>
      <c r="E52" s="245"/>
      <c r="F52" s="245"/>
      <c r="G52" s="245"/>
      <c r="H52" s="249"/>
      <c r="I52" s="245"/>
      <c r="J52" s="245"/>
      <c r="K52" s="245"/>
      <c r="L52" s="245"/>
      <c r="M52" s="253">
        <v>47391</v>
      </c>
    </row>
    <row r="53" spans="1:13" ht="14.25">
      <c r="A53" s="244" t="s">
        <v>1218</v>
      </c>
      <c r="B53" s="244" t="s">
        <v>1219</v>
      </c>
      <c r="C53" s="245"/>
      <c r="D53" s="245"/>
      <c r="E53" s="245"/>
      <c r="F53" s="245"/>
      <c r="G53" s="245"/>
      <c r="H53" s="249"/>
      <c r="I53" s="245"/>
      <c r="J53" s="245"/>
      <c r="K53" s="245"/>
      <c r="L53" s="245"/>
      <c r="M53" s="253">
        <v>47483</v>
      </c>
    </row>
    <row r="54" spans="1:13" ht="14.25">
      <c r="A54" s="244" t="s">
        <v>1237</v>
      </c>
      <c r="B54" s="244" t="s">
        <v>1238</v>
      </c>
      <c r="C54" s="245"/>
      <c r="D54" s="245"/>
      <c r="E54" s="245"/>
      <c r="F54" s="245"/>
      <c r="G54" s="245"/>
      <c r="H54" s="249"/>
      <c r="I54" s="245"/>
      <c r="J54" s="245"/>
      <c r="K54" s="245"/>
      <c r="L54" s="245"/>
      <c r="M54" s="253">
        <v>47573</v>
      </c>
    </row>
    <row r="55" spans="1:13" ht="14.25">
      <c r="A55" s="244" t="s">
        <v>1246</v>
      </c>
      <c r="B55" s="244" t="s">
        <v>1247</v>
      </c>
      <c r="C55" s="245"/>
      <c r="D55" s="245"/>
      <c r="E55" s="245"/>
      <c r="F55" s="245"/>
      <c r="G55" s="245"/>
      <c r="H55" s="249"/>
      <c r="I55" s="245"/>
      <c r="J55" s="245"/>
      <c r="K55" s="245"/>
      <c r="L55" s="245"/>
      <c r="M55" s="253">
        <v>47664</v>
      </c>
    </row>
    <row r="56" spans="1:13" ht="14.25">
      <c r="A56" s="244" t="s">
        <v>1254</v>
      </c>
      <c r="B56" s="244" t="s">
        <v>1255</v>
      </c>
      <c r="G56" s="245"/>
      <c r="H56" s="249"/>
      <c r="I56" s="245"/>
      <c r="J56" s="245"/>
      <c r="K56" s="245"/>
      <c r="L56" s="245"/>
      <c r="M56" s="253">
        <v>47756</v>
      </c>
    </row>
    <row r="57" spans="1:13" ht="14.25">
      <c r="G57" s="245"/>
      <c r="H57" s="249"/>
      <c r="I57" s="245"/>
      <c r="J57" s="245"/>
      <c r="K57" s="245"/>
      <c r="L57" s="245"/>
      <c r="M57" s="253">
        <v>47848</v>
      </c>
    </row>
    <row r="58" spans="1:13" ht="14.25">
      <c r="G58" s="245"/>
      <c r="H58" s="249"/>
      <c r="I58" s="245"/>
      <c r="J58" s="245"/>
      <c r="K58" s="245"/>
      <c r="L58" s="245"/>
      <c r="M58" s="253">
        <v>47938</v>
      </c>
    </row>
    <row r="59" spans="1:13" ht="14.25">
      <c r="G59" s="245"/>
      <c r="H59" s="249"/>
      <c r="I59" s="245"/>
      <c r="J59" s="245"/>
      <c r="K59" s="245"/>
      <c r="L59" s="245"/>
      <c r="M59" s="253">
        <v>48029</v>
      </c>
    </row>
    <row r="60" spans="1:13" ht="14.25">
      <c r="G60" s="245"/>
      <c r="H60" s="249"/>
      <c r="I60" s="245"/>
      <c r="J60" s="245"/>
      <c r="K60" s="245"/>
      <c r="L60" s="245"/>
      <c r="M60" s="253">
        <v>48121</v>
      </c>
    </row>
    <row r="61" spans="1:13" ht="14.25">
      <c r="G61" s="245"/>
      <c r="H61" s="249"/>
      <c r="I61" s="245"/>
      <c r="J61" s="245"/>
      <c r="K61" s="245"/>
      <c r="L61" s="245"/>
      <c r="M61" s="253">
        <v>48213</v>
      </c>
    </row>
    <row r="62" spans="1:13" ht="14.25">
      <c r="G62" s="245"/>
      <c r="H62" s="249"/>
      <c r="I62" s="245"/>
      <c r="J62" s="245"/>
      <c r="K62" s="245"/>
      <c r="L62" s="245"/>
      <c r="M62" s="254"/>
    </row>
    <row r="63" spans="1:13" ht="14.25">
      <c r="G63" s="245"/>
      <c r="H63" s="249"/>
      <c r="I63" s="245"/>
      <c r="J63" s="245"/>
      <c r="K63" s="245"/>
      <c r="L63" s="245"/>
      <c r="M63" s="254"/>
    </row>
    <row r="64" spans="1:13" ht="14.25">
      <c r="G64" s="245"/>
      <c r="H64" s="249"/>
      <c r="I64" s="245"/>
      <c r="J64" s="245"/>
      <c r="K64" s="245"/>
      <c r="L64" s="245"/>
      <c r="M64" s="254"/>
    </row>
    <row r="65" spans="7:13" ht="14.25">
      <c r="G65" s="245"/>
      <c r="H65" s="249"/>
      <c r="I65" s="249"/>
      <c r="J65" s="245"/>
      <c r="K65" s="245"/>
      <c r="L65" s="245"/>
      <c r="M65" s="254"/>
    </row>
    <row r="66" spans="7:13" ht="14.25">
      <c r="G66" s="245"/>
      <c r="H66" s="249"/>
      <c r="I66" s="249"/>
      <c r="J66" s="245"/>
      <c r="K66" s="245"/>
      <c r="L66" s="245"/>
      <c r="M66" s="254"/>
    </row>
    <row r="67" spans="7:13" ht="14.25">
      <c r="G67" s="245"/>
      <c r="H67" s="249"/>
      <c r="I67" s="249"/>
      <c r="J67" s="245"/>
      <c r="K67" s="245"/>
      <c r="L67" s="245"/>
      <c r="M67" s="254"/>
    </row>
    <row r="68" spans="7:13" ht="14.25">
      <c r="G68" s="245"/>
      <c r="H68" s="249"/>
      <c r="I68" s="249"/>
      <c r="J68" s="245"/>
      <c r="K68" s="245"/>
      <c r="L68" s="245"/>
      <c r="M68" s="254"/>
    </row>
    <row r="69" spans="7:13" ht="14.25">
      <c r="G69" s="245"/>
      <c r="H69" s="249"/>
      <c r="I69" s="249"/>
      <c r="J69" s="245"/>
      <c r="K69" s="245"/>
      <c r="L69" s="245"/>
      <c r="M69" s="254"/>
    </row>
    <row r="70" spans="7:13" ht="14.25">
      <c r="G70" s="245"/>
      <c r="H70" s="249"/>
      <c r="I70" s="249"/>
      <c r="J70" s="245"/>
      <c r="K70" s="245"/>
      <c r="L70" s="245"/>
      <c r="M70" s="254"/>
    </row>
    <row r="71" spans="7:13" ht="14.25">
      <c r="G71" s="245"/>
      <c r="H71" s="249"/>
      <c r="I71" s="249"/>
      <c r="J71" s="245"/>
      <c r="K71" s="245"/>
      <c r="L71" s="245"/>
      <c r="M71" s="254"/>
    </row>
    <row r="72" spans="7:13" ht="14.25">
      <c r="G72" s="245"/>
      <c r="H72" s="249"/>
      <c r="I72" s="249"/>
      <c r="J72" s="245"/>
      <c r="K72" s="245"/>
      <c r="L72" s="245"/>
      <c r="M72" s="254"/>
    </row>
    <row r="73" spans="7:13" ht="14.25">
      <c r="G73" s="245"/>
      <c r="H73" s="249"/>
      <c r="I73" s="249"/>
      <c r="J73" s="245"/>
      <c r="K73" s="245"/>
      <c r="L73" s="245"/>
      <c r="M73" s="254"/>
    </row>
    <row r="74" spans="7:13" ht="14.25">
      <c r="G74" s="245"/>
      <c r="H74" s="249"/>
      <c r="I74" s="249"/>
      <c r="J74" s="245"/>
      <c r="K74" s="245"/>
      <c r="L74" s="245"/>
      <c r="M74" s="254"/>
    </row>
    <row r="75" spans="7:13" ht="14.25">
      <c r="G75" s="245"/>
      <c r="H75" s="249"/>
      <c r="I75" s="249"/>
      <c r="J75" s="245"/>
      <c r="K75" s="245"/>
      <c r="L75" s="245"/>
      <c r="M75" s="254"/>
    </row>
    <row r="76" spans="7:13" ht="14.25">
      <c r="G76" s="245"/>
      <c r="H76" s="249"/>
      <c r="I76" s="249"/>
      <c r="J76" s="245"/>
      <c r="K76" s="245"/>
      <c r="L76" s="245"/>
      <c r="M76" s="254"/>
    </row>
    <row r="77" spans="7:13" ht="14.25">
      <c r="G77" s="245"/>
      <c r="H77" s="249"/>
      <c r="I77" s="249"/>
      <c r="J77" s="245"/>
      <c r="K77" s="245"/>
      <c r="L77" s="245"/>
      <c r="M77" s="254"/>
    </row>
    <row r="78" spans="7:13" ht="14.25">
      <c r="G78" s="245"/>
      <c r="H78" s="249"/>
      <c r="I78" s="249"/>
      <c r="J78" s="245"/>
      <c r="K78" s="245"/>
      <c r="L78" s="245"/>
      <c r="M78" s="254"/>
    </row>
    <row r="79" spans="7:13" ht="14.25">
      <c r="G79" s="245"/>
      <c r="H79" s="249"/>
      <c r="I79" s="249"/>
      <c r="J79" s="245"/>
      <c r="K79" s="245"/>
      <c r="L79" s="245"/>
      <c r="M79" s="254"/>
    </row>
    <row r="80" spans="7:13" ht="14.25">
      <c r="G80" s="245"/>
      <c r="H80" s="249"/>
      <c r="I80" s="249"/>
      <c r="J80" s="245"/>
      <c r="K80" s="245"/>
      <c r="L80" s="245"/>
      <c r="M80" s="254"/>
    </row>
    <row r="81" spans="7:13" ht="14.25">
      <c r="G81" s="245"/>
      <c r="H81" s="249"/>
      <c r="I81" s="249"/>
      <c r="J81" s="245"/>
      <c r="K81" s="245"/>
      <c r="L81" s="245"/>
      <c r="M81" s="254"/>
    </row>
    <row r="82" spans="7:13" ht="14.25">
      <c r="G82" s="245"/>
      <c r="H82" s="249"/>
      <c r="I82" s="249"/>
      <c r="J82" s="245"/>
      <c r="K82" s="245"/>
      <c r="L82" s="245"/>
      <c r="M82" s="254"/>
    </row>
    <row r="83" spans="7:13" ht="14.25">
      <c r="G83" s="245"/>
      <c r="H83" s="249"/>
      <c r="I83" s="249"/>
      <c r="J83" s="245"/>
      <c r="K83" s="245"/>
      <c r="L83" s="245"/>
      <c r="M83" s="254"/>
    </row>
    <row r="84" spans="7:13" ht="14.25">
      <c r="G84" s="245"/>
      <c r="H84" s="249"/>
      <c r="I84" s="249"/>
      <c r="J84" s="245"/>
      <c r="K84" s="245"/>
      <c r="L84" s="245"/>
      <c r="M84" s="254"/>
    </row>
    <row r="85" spans="7:13">
      <c r="I85" s="10"/>
    </row>
    <row r="86" spans="7:13">
      <c r="I86" s="10"/>
    </row>
    <row r="87" spans="7:13">
      <c r="I87" s="10"/>
    </row>
    <row r="88" spans="7:13">
      <c r="I88" s="10"/>
    </row>
  </sheetData>
  <sheetProtection formatCells="0" formatColumns="0"/>
  <dataValidations count="1">
    <dataValidation type="list" allowBlank="1" showInputMessage="1" showErrorMessage="1" sqref="H29 G32" xr:uid="{00000000-0002-0000-0B00-000000000000}">
      <formula1>ANZSIC</formula1>
    </dataValidation>
  </dataValidations>
  <pageMargins left="0.70866141732283472" right="0.70866141732283472" top="0.74803149606299213" bottom="0.74803149606299213" header="0.31496062992125984" footer="0.31496062992125984"/>
  <pageSetup paperSize="8" scale="60" orientation="landscape" r:id="rId1"/>
  <headerFooter>
    <oddHeader>&amp;C&amp;"Aptos"&amp;10&amp;K000000 IN CONFIDENCE&amp;1#_x000D_</oddHeader>
    <oddFooter>&amp;C_x000D_&amp;1#&amp;"Aptos"&amp;10&amp;K000000 IN CONFIDENCE</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19"/>
  <sheetViews>
    <sheetView workbookViewId="0">
      <selection activeCell="C6" sqref="C6"/>
    </sheetView>
  </sheetViews>
  <sheetFormatPr defaultColWidth="9" defaultRowHeight="14.25"/>
  <cols>
    <col min="1" max="1" width="35.625" style="11" customWidth="1"/>
    <col min="2" max="2" width="9.875" style="11" bestFit="1" customWidth="1"/>
    <col min="3" max="3" width="41.625" style="11" bestFit="1" customWidth="1"/>
    <col min="4" max="16384" width="9" style="11"/>
  </cols>
  <sheetData>
    <row r="1" spans="1:3" ht="16.5">
      <c r="A1" s="255" t="s">
        <v>1297</v>
      </c>
      <c r="B1" s="428"/>
      <c r="C1" s="428"/>
    </row>
    <row r="2" spans="1:3" ht="16.5">
      <c r="A2" s="428" t="s">
        <v>1298</v>
      </c>
      <c r="B2" s="428"/>
      <c r="C2" s="428"/>
    </row>
    <row r="3" spans="1:3" ht="16.5">
      <c r="A3" s="428"/>
      <c r="B3" s="428"/>
      <c r="C3" s="428"/>
    </row>
    <row r="4" spans="1:3" ht="16.5">
      <c r="A4" s="428"/>
      <c r="B4" s="256" t="s">
        <v>1299</v>
      </c>
      <c r="C4" s="256" t="s">
        <v>1300</v>
      </c>
    </row>
    <row r="5" spans="1:3" ht="16.5">
      <c r="A5" s="428"/>
      <c r="B5" s="428"/>
      <c r="C5" s="428"/>
    </row>
    <row r="6" spans="1:3" ht="16.5">
      <c r="A6" s="428" t="s">
        <v>1301</v>
      </c>
      <c r="B6" s="429" t="str">
        <f>IFERROR(VLOOKUP($C$6,Lists!$A$3:$B$27,2,FALSE),"")</f>
        <v/>
      </c>
      <c r="C6" s="429" t="str">
        <f>IF(Cover!E10=0,"",Cover!E10)</f>
        <v/>
      </c>
    </row>
    <row r="7" spans="1:3" ht="16.5">
      <c r="A7" s="428"/>
      <c r="B7" s="428"/>
      <c r="C7" s="428"/>
    </row>
    <row r="8" spans="1:3" ht="16.5">
      <c r="A8" s="428" t="s">
        <v>1302</v>
      </c>
      <c r="B8" s="430">
        <f>Cover!E17</f>
        <v>0</v>
      </c>
      <c r="C8" s="428"/>
    </row>
    <row r="9" spans="1:3" ht="16.5">
      <c r="A9" s="428"/>
      <c r="B9" s="428"/>
      <c r="C9" s="428"/>
    </row>
    <row r="10" spans="1:3" ht="16.5">
      <c r="A10" s="428" t="s">
        <v>1303</v>
      </c>
      <c r="B10" s="429" t="s">
        <v>1304</v>
      </c>
      <c r="C10" s="429" t="s">
        <v>1305</v>
      </c>
    </row>
    <row r="11" spans="1:3" ht="16.5">
      <c r="A11" s="428" t="s">
        <v>1306</v>
      </c>
      <c r="B11" s="429"/>
      <c r="C11" s="429"/>
    </row>
    <row r="12" spans="1:3" ht="16.5">
      <c r="A12" s="428" t="s">
        <v>1307</v>
      </c>
      <c r="B12" s="429"/>
      <c r="C12" s="429"/>
    </row>
    <row r="13" spans="1:3" ht="16.5">
      <c r="A13" s="428" t="s">
        <v>1308</v>
      </c>
      <c r="B13" s="429"/>
      <c r="C13" s="429"/>
    </row>
    <row r="14" spans="1:3" ht="16.5">
      <c r="A14" s="428" t="s">
        <v>1309</v>
      </c>
      <c r="B14" s="429"/>
      <c r="C14" s="429"/>
    </row>
    <row r="15" spans="1:3" ht="16.5">
      <c r="A15" s="428" t="s">
        <v>1310</v>
      </c>
      <c r="B15" s="429"/>
      <c r="C15" s="429"/>
    </row>
    <row r="16" spans="1:3" ht="16.5">
      <c r="A16" s="428" t="s">
        <v>1311</v>
      </c>
      <c r="B16" s="429"/>
      <c r="C16" s="429"/>
    </row>
    <row r="17" spans="1:3" ht="16.5">
      <c r="A17" s="428" t="s">
        <v>1312</v>
      </c>
      <c r="B17" s="429"/>
      <c r="C17" s="429"/>
    </row>
    <row r="18" spans="1:3" ht="16.5">
      <c r="A18" s="428" t="s">
        <v>1313</v>
      </c>
      <c r="B18" s="429"/>
      <c r="C18" s="429"/>
    </row>
    <row r="19" spans="1:3" ht="16.5">
      <c r="A19" s="428" t="s">
        <v>1314</v>
      </c>
      <c r="B19" s="429"/>
      <c r="C19" s="429"/>
    </row>
  </sheetData>
  <sheetProtection formatCells="0" formatColumns="0"/>
  <pageMargins left="0.7" right="0.7" top="0.75" bottom="0.75" header="0.3" footer="0.3"/>
  <pageSetup paperSize="8" orientation="landscape" r:id="rId1"/>
  <headerFooter>
    <oddHeader>&amp;C&amp;"Aptos"&amp;10&amp;K000000 IN CONFIDENCE&amp;1#_x000D_</oddHeader>
    <oddFooter>&amp;C_x000D_&amp;1#&amp;"Aptos"&amp;10&amp;K000000 IN CONFIDENCE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A499"/>
    <pageSetUpPr fitToPage="1"/>
  </sheetPr>
  <dimension ref="A1:Q88"/>
  <sheetViews>
    <sheetView showGridLines="0" view="pageBreakPreview" zoomScaleNormal="100" zoomScaleSheetLayoutView="100" workbookViewId="0">
      <selection activeCell="R20" sqref="R20"/>
    </sheetView>
  </sheetViews>
  <sheetFormatPr defaultColWidth="9" defaultRowHeight="16.5"/>
  <cols>
    <col min="1" max="1" width="2" style="62" customWidth="1"/>
    <col min="2" max="2" width="4.375" style="5" customWidth="1"/>
    <col min="3" max="3" width="4.125" style="5" customWidth="1"/>
    <col min="4" max="4" width="7.25" style="13" customWidth="1"/>
    <col min="5" max="5" width="4.125" style="5" customWidth="1"/>
    <col min="6" max="6" width="9.25" style="13" customWidth="1"/>
    <col min="7" max="7" width="15.25" style="5" customWidth="1"/>
    <col min="8" max="8" width="2.5" style="5" customWidth="1"/>
    <col min="9" max="9" width="9.625" style="5" customWidth="1"/>
    <col min="10" max="10" width="8.875" style="5" customWidth="1"/>
    <col min="11" max="12" width="2.375" style="5" customWidth="1"/>
    <col min="13" max="13" width="4.875" style="5" customWidth="1"/>
    <col min="14" max="14" width="5.25" style="5" customWidth="1"/>
    <col min="15" max="15" width="6.5" style="5" customWidth="1"/>
    <col min="16" max="16384" width="9" style="5"/>
  </cols>
  <sheetData>
    <row r="1" spans="1:17" ht="40.5">
      <c r="A1" s="58"/>
      <c r="B1" s="63"/>
      <c r="C1" s="463" t="s">
        <v>25</v>
      </c>
      <c r="D1" s="463"/>
      <c r="E1" s="463"/>
      <c r="F1" s="463"/>
      <c r="G1" s="463"/>
      <c r="H1" s="463"/>
      <c r="I1" s="463"/>
      <c r="J1" s="463"/>
      <c r="K1" s="463"/>
      <c r="L1" s="463"/>
      <c r="M1" s="463"/>
      <c r="N1" s="64"/>
      <c r="O1" s="28"/>
    </row>
    <row r="2" spans="1:17">
      <c r="A2" s="59"/>
      <c r="B2" s="29"/>
      <c r="C2" s="29"/>
      <c r="D2" s="30"/>
      <c r="E2" s="29"/>
      <c r="F2" s="30"/>
      <c r="G2" s="29"/>
      <c r="H2" s="29"/>
      <c r="I2" s="29"/>
      <c r="J2" s="29"/>
      <c r="K2" s="29"/>
      <c r="L2" s="29"/>
      <c r="M2" s="29"/>
      <c r="N2" s="29"/>
      <c r="O2" s="31"/>
    </row>
    <row r="3" spans="1:17">
      <c r="A3" s="59"/>
      <c r="B3" s="29"/>
      <c r="C3" s="29"/>
      <c r="D3" s="30"/>
      <c r="E3" s="29"/>
      <c r="F3" s="30"/>
      <c r="G3" s="29"/>
      <c r="H3" s="29"/>
      <c r="I3" s="29"/>
      <c r="J3" s="29"/>
      <c r="K3" s="29"/>
      <c r="L3" s="29"/>
      <c r="M3" s="29"/>
      <c r="N3" s="29"/>
      <c r="O3" s="31"/>
    </row>
    <row r="4" spans="1:17">
      <c r="A4" s="60"/>
      <c r="B4" s="65"/>
      <c r="C4" s="464" t="s">
        <v>26</v>
      </c>
      <c r="D4" s="464"/>
      <c r="E4" s="464"/>
      <c r="F4" s="464"/>
      <c r="G4" s="464"/>
      <c r="H4" s="464"/>
      <c r="I4" s="464"/>
      <c r="J4" s="464"/>
      <c r="K4" s="464"/>
      <c r="L4" s="464"/>
      <c r="M4" s="464"/>
      <c r="N4" s="29"/>
      <c r="O4" s="31"/>
    </row>
    <row r="5" spans="1:17">
      <c r="A5" s="39"/>
      <c r="B5" s="33"/>
      <c r="C5" s="469" t="s">
        <v>27</v>
      </c>
      <c r="D5" s="469"/>
      <c r="E5" s="469"/>
      <c r="F5" s="469"/>
      <c r="G5" s="469"/>
      <c r="H5" s="469"/>
      <c r="I5" s="469"/>
      <c r="J5" s="469"/>
      <c r="K5" s="469"/>
      <c r="L5" s="469"/>
      <c r="M5" s="34"/>
      <c r="N5" s="29"/>
      <c r="O5" s="31"/>
    </row>
    <row r="6" spans="1:17" ht="2.1" customHeight="1">
      <c r="A6" s="39"/>
      <c r="B6" s="321"/>
      <c r="C6" s="470"/>
      <c r="D6" s="470"/>
      <c r="E6" s="470"/>
      <c r="F6" s="470"/>
      <c r="G6" s="470"/>
      <c r="H6" s="470"/>
      <c r="I6" s="470"/>
      <c r="J6" s="35"/>
      <c r="K6" s="36"/>
      <c r="L6" s="36"/>
      <c r="M6" s="36"/>
      <c r="N6" s="29"/>
      <c r="O6" s="31"/>
    </row>
    <row r="7" spans="1:17">
      <c r="A7" s="39"/>
      <c r="B7" s="321"/>
      <c r="C7" s="465"/>
      <c r="D7" s="465"/>
      <c r="E7" s="471" t="s">
        <v>28</v>
      </c>
      <c r="F7" s="471"/>
      <c r="G7" s="471"/>
      <c r="H7" s="37"/>
      <c r="I7" s="471" t="s">
        <v>29</v>
      </c>
      <c r="J7" s="471"/>
      <c r="K7" s="471"/>
      <c r="L7" s="471"/>
      <c r="M7" s="471"/>
      <c r="N7" s="29"/>
      <c r="O7" s="31"/>
    </row>
    <row r="8" spans="1:17" ht="2.4500000000000002" customHeight="1">
      <c r="A8" s="61" t="s">
        <v>0</v>
      </c>
      <c r="B8" s="322"/>
      <c r="C8" s="322"/>
      <c r="D8" s="323"/>
      <c r="E8" s="322"/>
      <c r="F8" s="323"/>
      <c r="G8" s="322"/>
      <c r="H8" s="322"/>
      <c r="I8" s="322"/>
      <c r="J8" s="322" t="s">
        <v>0</v>
      </c>
      <c r="K8" s="322" t="s">
        <v>0</v>
      </c>
      <c r="L8" s="322" t="s">
        <v>0</v>
      </c>
      <c r="M8" s="322" t="s">
        <v>0</v>
      </c>
      <c r="N8" s="322" t="s">
        <v>0</v>
      </c>
      <c r="O8" s="31"/>
      <c r="P8" s="16"/>
      <c r="Q8" s="17"/>
    </row>
    <row r="9" spans="1:17">
      <c r="A9" s="39"/>
      <c r="B9" s="321"/>
      <c r="C9" s="465" t="s">
        <v>30</v>
      </c>
      <c r="D9" s="465"/>
      <c r="E9" s="466"/>
      <c r="F9" s="467"/>
      <c r="G9" s="468"/>
      <c r="H9" s="37"/>
      <c r="I9" s="466"/>
      <c r="J9" s="467"/>
      <c r="K9" s="467"/>
      <c r="L9" s="467"/>
      <c r="M9" s="468"/>
      <c r="N9" s="29"/>
      <c r="O9" s="31"/>
    </row>
    <row r="10" spans="1:17">
      <c r="A10" s="61" t="s">
        <v>0</v>
      </c>
      <c r="B10" s="322"/>
      <c r="C10" s="322"/>
      <c r="D10" s="323"/>
      <c r="E10" s="322"/>
      <c r="F10" s="323"/>
      <c r="G10" s="322"/>
      <c r="H10" s="322"/>
      <c r="I10" s="322"/>
      <c r="J10" s="322" t="s">
        <v>0</v>
      </c>
      <c r="K10" s="322" t="s">
        <v>0</v>
      </c>
      <c r="L10" s="322" t="s">
        <v>0</v>
      </c>
      <c r="M10" s="322" t="s">
        <v>0</v>
      </c>
      <c r="N10" s="322" t="s">
        <v>0</v>
      </c>
      <c r="O10" s="31"/>
      <c r="P10" s="16"/>
      <c r="Q10" s="17"/>
    </row>
    <row r="11" spans="1:17" ht="21.75">
      <c r="A11" s="61" t="s">
        <v>0</v>
      </c>
      <c r="B11" s="27" t="s">
        <v>31</v>
      </c>
      <c r="C11" s="465" t="s">
        <v>15</v>
      </c>
      <c r="D11" s="465"/>
      <c r="E11" s="472"/>
      <c r="F11" s="473"/>
      <c r="G11" s="474"/>
      <c r="H11" s="322"/>
      <c r="I11" s="472"/>
      <c r="J11" s="473"/>
      <c r="K11" s="473"/>
      <c r="L11" s="473"/>
      <c r="M11" s="474"/>
      <c r="N11" s="322"/>
      <c r="O11" s="31"/>
    </row>
    <row r="12" spans="1:17">
      <c r="A12" s="61" t="s">
        <v>0</v>
      </c>
      <c r="B12" s="322" t="s">
        <v>0</v>
      </c>
      <c r="C12" s="322" t="s">
        <v>0</v>
      </c>
      <c r="D12" s="323" t="s">
        <v>0</v>
      </c>
      <c r="E12" s="322" t="s">
        <v>0</v>
      </c>
      <c r="F12" s="323" t="s">
        <v>0</v>
      </c>
      <c r="G12" s="322" t="s">
        <v>0</v>
      </c>
      <c r="H12" s="322" t="s">
        <v>0</v>
      </c>
      <c r="I12" s="322" t="s">
        <v>0</v>
      </c>
      <c r="J12" s="322" t="s">
        <v>0</v>
      </c>
      <c r="K12" s="322" t="s">
        <v>0</v>
      </c>
      <c r="L12" s="322" t="s">
        <v>0</v>
      </c>
      <c r="M12" s="322" t="s">
        <v>0</v>
      </c>
      <c r="N12" s="322" t="s">
        <v>0</v>
      </c>
      <c r="O12" s="31"/>
    </row>
    <row r="13" spans="1:17" ht="21.75">
      <c r="A13" s="61" t="s">
        <v>0</v>
      </c>
      <c r="B13" s="27" t="s">
        <v>17</v>
      </c>
      <c r="C13" s="465" t="s">
        <v>18</v>
      </c>
      <c r="D13" s="465"/>
      <c r="E13" s="475"/>
      <c r="F13" s="476"/>
      <c r="G13" s="477"/>
      <c r="H13" s="322" t="s">
        <v>0</v>
      </c>
      <c r="I13" s="475"/>
      <c r="J13" s="473"/>
      <c r="K13" s="473"/>
      <c r="L13" s="473"/>
      <c r="M13" s="474"/>
      <c r="N13" s="322" t="s">
        <v>0</v>
      </c>
      <c r="O13" s="31"/>
    </row>
    <row r="14" spans="1:17">
      <c r="A14" s="39"/>
      <c r="B14" s="321"/>
      <c r="C14" s="470"/>
      <c r="D14" s="470"/>
      <c r="E14" s="470"/>
      <c r="F14" s="470"/>
      <c r="G14" s="470"/>
      <c r="H14" s="470"/>
      <c r="I14" s="470"/>
      <c r="J14" s="35"/>
      <c r="K14" s="36"/>
      <c r="L14" s="36"/>
      <c r="M14" s="36"/>
      <c r="N14" s="29"/>
      <c r="O14" s="31"/>
    </row>
    <row r="15" spans="1:17">
      <c r="A15" s="39"/>
      <c r="B15" s="321"/>
      <c r="C15" s="465"/>
      <c r="D15" s="465"/>
      <c r="E15" s="471" t="s">
        <v>32</v>
      </c>
      <c r="F15" s="471"/>
      <c r="G15" s="471"/>
      <c r="H15" s="37"/>
      <c r="I15" s="38"/>
      <c r="J15" s="38"/>
      <c r="K15" s="38"/>
      <c r="L15" s="38"/>
      <c r="M15" s="38"/>
      <c r="N15" s="29"/>
      <c r="O15" s="31"/>
    </row>
    <row r="16" spans="1:17" ht="4.5" customHeight="1">
      <c r="A16" s="61" t="s">
        <v>0</v>
      </c>
      <c r="B16" s="322"/>
      <c r="C16" s="322"/>
      <c r="D16" s="323"/>
      <c r="E16" s="322"/>
      <c r="F16" s="323"/>
      <c r="G16" s="322"/>
      <c r="H16" s="322"/>
      <c r="I16" s="38"/>
      <c r="J16" s="38"/>
      <c r="K16" s="38"/>
      <c r="L16" s="38"/>
      <c r="M16" s="38"/>
      <c r="N16" s="29"/>
      <c r="O16" s="31"/>
      <c r="P16" s="16"/>
      <c r="Q16" s="17"/>
    </row>
    <row r="17" spans="1:17">
      <c r="A17" s="39"/>
      <c r="B17" s="321"/>
      <c r="C17" s="465" t="s">
        <v>30</v>
      </c>
      <c r="D17" s="465"/>
      <c r="E17" s="466"/>
      <c r="F17" s="467"/>
      <c r="G17" s="468"/>
      <c r="H17" s="37"/>
      <c r="I17" s="38"/>
      <c r="J17" s="38"/>
      <c r="K17" s="38"/>
      <c r="L17" s="38"/>
      <c r="M17" s="38"/>
      <c r="N17" s="29"/>
      <c r="O17" s="31"/>
    </row>
    <row r="18" spans="1:17">
      <c r="A18" s="61" t="s">
        <v>0</v>
      </c>
      <c r="B18" s="322"/>
      <c r="C18" s="322"/>
      <c r="D18" s="323"/>
      <c r="E18" s="322"/>
      <c r="F18" s="323"/>
      <c r="G18" s="322"/>
      <c r="H18" s="322"/>
      <c r="I18" s="38"/>
      <c r="J18" s="38"/>
      <c r="K18" s="38"/>
      <c r="L18" s="38"/>
      <c r="M18" s="38"/>
      <c r="N18" s="29"/>
      <c r="O18" s="31"/>
      <c r="P18" s="16"/>
      <c r="Q18" s="17"/>
    </row>
    <row r="19" spans="1:17" ht="21.75">
      <c r="A19" s="61" t="s">
        <v>0</v>
      </c>
      <c r="B19" s="27" t="s">
        <v>31</v>
      </c>
      <c r="C19" s="465" t="s">
        <v>15</v>
      </c>
      <c r="D19" s="465"/>
      <c r="E19" s="472"/>
      <c r="F19" s="473"/>
      <c r="G19" s="474"/>
      <c r="H19" s="322"/>
      <c r="I19" s="38"/>
      <c r="J19" s="38"/>
      <c r="K19" s="38"/>
      <c r="L19" s="38"/>
      <c r="M19" s="38"/>
      <c r="N19" s="29"/>
      <c r="O19" s="31"/>
    </row>
    <row r="20" spans="1:17">
      <c r="A20" s="61" t="s">
        <v>0</v>
      </c>
      <c r="B20" s="322" t="s">
        <v>0</v>
      </c>
      <c r="C20" s="322" t="s">
        <v>0</v>
      </c>
      <c r="D20" s="323" t="s">
        <v>0</v>
      </c>
      <c r="E20" s="322" t="s">
        <v>0</v>
      </c>
      <c r="F20" s="323" t="s">
        <v>0</v>
      </c>
      <c r="G20" s="322" t="s">
        <v>0</v>
      </c>
      <c r="H20" s="322" t="s">
        <v>0</v>
      </c>
      <c r="I20" s="38"/>
      <c r="J20" s="38"/>
      <c r="K20" s="38"/>
      <c r="L20" s="38"/>
      <c r="M20" s="38"/>
      <c r="N20" s="29"/>
      <c r="O20" s="31"/>
    </row>
    <row r="21" spans="1:17" ht="21.75">
      <c r="A21" s="61" t="s">
        <v>0</v>
      </c>
      <c r="B21" s="27" t="s">
        <v>17</v>
      </c>
      <c r="C21" s="465" t="s">
        <v>18</v>
      </c>
      <c r="D21" s="465"/>
      <c r="E21" s="478"/>
      <c r="F21" s="479"/>
      <c r="G21" s="480"/>
      <c r="H21" s="322" t="s">
        <v>0</v>
      </c>
      <c r="I21" s="38"/>
      <c r="J21" s="38"/>
      <c r="K21" s="38"/>
      <c r="L21" s="38"/>
      <c r="M21" s="38"/>
      <c r="N21" s="29"/>
      <c r="O21" s="31"/>
    </row>
    <row r="22" spans="1:17" ht="2.4500000000000002" customHeight="1">
      <c r="A22" s="39"/>
      <c r="B22" s="39"/>
      <c r="C22" s="34"/>
      <c r="D22" s="40"/>
      <c r="E22" s="34"/>
      <c r="F22" s="40"/>
      <c r="G22" s="34"/>
      <c r="H22" s="34"/>
      <c r="I22" s="38"/>
      <c r="J22" s="38"/>
      <c r="K22" s="38"/>
      <c r="L22" s="38"/>
      <c r="M22" s="38"/>
      <c r="N22" s="29"/>
      <c r="O22" s="31"/>
    </row>
    <row r="23" spans="1:17">
      <c r="A23" s="481"/>
      <c r="B23" s="481"/>
      <c r="C23" s="481"/>
      <c r="D23" s="481"/>
      <c r="E23" s="481"/>
      <c r="F23" s="481"/>
      <c r="G23" s="481"/>
      <c r="H23" s="481"/>
      <c r="I23" s="481"/>
      <c r="J23" s="481"/>
      <c r="K23" s="481"/>
      <c r="L23" s="481"/>
      <c r="M23" s="481"/>
      <c r="N23" s="29"/>
      <c r="O23" s="31"/>
    </row>
    <row r="24" spans="1:17" ht="2.4500000000000002" customHeight="1">
      <c r="A24" s="39"/>
      <c r="B24" s="321"/>
      <c r="C24" s="470"/>
      <c r="D24" s="470"/>
      <c r="E24" s="470"/>
      <c r="F24" s="470"/>
      <c r="G24" s="470"/>
      <c r="H24" s="470"/>
      <c r="I24" s="470"/>
      <c r="J24" s="35"/>
      <c r="K24" s="36"/>
      <c r="L24" s="36"/>
      <c r="M24" s="36"/>
      <c r="N24" s="29"/>
      <c r="O24" s="31"/>
    </row>
    <row r="25" spans="1:17">
      <c r="A25" s="60"/>
      <c r="B25" s="41"/>
      <c r="C25" s="464" t="s">
        <v>33</v>
      </c>
      <c r="D25" s="464"/>
      <c r="E25" s="464"/>
      <c r="F25" s="464"/>
      <c r="G25" s="464"/>
      <c r="H25" s="464"/>
      <c r="I25" s="464"/>
      <c r="J25" s="464"/>
      <c r="K25" s="464"/>
      <c r="L25" s="464"/>
      <c r="M25" s="464"/>
      <c r="N25" s="44"/>
      <c r="O25" s="31"/>
    </row>
    <row r="26" spans="1:17">
      <c r="A26" s="39"/>
      <c r="B26" s="33"/>
      <c r="C26" s="469" t="s">
        <v>34</v>
      </c>
      <c r="D26" s="469"/>
      <c r="E26" s="469"/>
      <c r="F26" s="469"/>
      <c r="G26" s="469"/>
      <c r="H26" s="469"/>
      <c r="I26" s="469"/>
      <c r="J26" s="469"/>
      <c r="K26" s="469"/>
      <c r="L26" s="469"/>
      <c r="M26" s="34"/>
      <c r="N26" s="29"/>
      <c r="O26" s="31"/>
    </row>
    <row r="27" spans="1:17">
      <c r="A27" s="39"/>
      <c r="B27" s="321"/>
      <c r="C27" s="469"/>
      <c r="D27" s="469"/>
      <c r="E27" s="469"/>
      <c r="F27" s="469"/>
      <c r="G27" s="469"/>
      <c r="H27" s="469"/>
      <c r="I27" s="469"/>
      <c r="J27" s="469"/>
      <c r="K27" s="469"/>
      <c r="L27" s="469"/>
      <c r="M27" s="34"/>
      <c r="N27" s="29"/>
      <c r="O27" s="31"/>
    </row>
    <row r="28" spans="1:17" ht="2.4500000000000002" customHeight="1">
      <c r="A28" s="39"/>
      <c r="B28" s="321"/>
      <c r="C28" s="470"/>
      <c r="D28" s="470"/>
      <c r="E28" s="470"/>
      <c r="F28" s="470"/>
      <c r="G28" s="470"/>
      <c r="H28" s="470"/>
      <c r="I28" s="470"/>
      <c r="J28" s="35"/>
      <c r="K28" s="36"/>
      <c r="L28" s="36"/>
      <c r="M28" s="36"/>
      <c r="N28" s="29"/>
      <c r="O28" s="31"/>
    </row>
    <row r="29" spans="1:17">
      <c r="A29" s="39"/>
      <c r="B29" s="321"/>
      <c r="C29" s="482"/>
      <c r="D29" s="483"/>
      <c r="E29" s="483"/>
      <c r="F29" s="483"/>
      <c r="G29" s="483"/>
      <c r="H29" s="483"/>
      <c r="I29" s="483"/>
      <c r="J29" s="483"/>
      <c r="K29" s="483"/>
      <c r="L29" s="483"/>
      <c r="M29" s="484"/>
      <c r="N29" s="29"/>
      <c r="O29" s="31"/>
    </row>
    <row r="30" spans="1:17">
      <c r="A30" s="39"/>
      <c r="B30" s="321"/>
      <c r="C30" s="485"/>
      <c r="D30" s="486"/>
      <c r="E30" s="486"/>
      <c r="F30" s="486"/>
      <c r="G30" s="486"/>
      <c r="H30" s="486"/>
      <c r="I30" s="486"/>
      <c r="J30" s="486"/>
      <c r="K30" s="486"/>
      <c r="L30" s="486"/>
      <c r="M30" s="487"/>
      <c r="N30" s="29"/>
      <c r="O30" s="31"/>
    </row>
    <row r="31" spans="1:17">
      <c r="A31" s="39"/>
      <c r="B31" s="321"/>
      <c r="C31" s="488"/>
      <c r="D31" s="489"/>
      <c r="E31" s="489"/>
      <c r="F31" s="489"/>
      <c r="G31" s="489"/>
      <c r="H31" s="489"/>
      <c r="I31" s="489"/>
      <c r="J31" s="489"/>
      <c r="K31" s="489"/>
      <c r="L31" s="489"/>
      <c r="M31" s="490"/>
      <c r="N31" s="29"/>
      <c r="O31" s="31"/>
    </row>
    <row r="32" spans="1:17">
      <c r="A32" s="39"/>
      <c r="B32" s="321"/>
      <c r="C32" s="45"/>
      <c r="D32" s="46"/>
      <c r="E32" s="45"/>
      <c r="F32" s="46"/>
      <c r="G32" s="45"/>
      <c r="H32" s="45"/>
      <c r="I32" s="45"/>
      <c r="J32" s="45"/>
      <c r="K32" s="45"/>
      <c r="L32" s="45"/>
      <c r="M32" s="34"/>
      <c r="N32" s="29"/>
      <c r="O32" s="31"/>
    </row>
    <row r="33" spans="1:15">
      <c r="A33" s="39"/>
      <c r="B33" s="39"/>
      <c r="C33" s="469" t="s">
        <v>35</v>
      </c>
      <c r="D33" s="469"/>
      <c r="E33" s="469"/>
      <c r="F33" s="469"/>
      <c r="G33" s="469"/>
      <c r="H33" s="469"/>
      <c r="I33" s="469"/>
      <c r="J33" s="469"/>
      <c r="K33" s="469"/>
      <c r="L33" s="469"/>
      <c r="M33" s="34"/>
      <c r="N33" s="29"/>
      <c r="O33" s="31"/>
    </row>
    <row r="34" spans="1:15">
      <c r="A34" s="39"/>
      <c r="B34" s="39"/>
      <c r="C34" s="469"/>
      <c r="D34" s="469"/>
      <c r="E34" s="469"/>
      <c r="F34" s="469"/>
      <c r="G34" s="469"/>
      <c r="H34" s="469"/>
      <c r="I34" s="469"/>
      <c r="J34" s="469"/>
      <c r="K34" s="469"/>
      <c r="L34" s="469"/>
      <c r="M34" s="34"/>
      <c r="N34" s="29"/>
      <c r="O34" s="31"/>
    </row>
    <row r="35" spans="1:15" ht="2.4500000000000002" customHeight="1">
      <c r="A35" s="39"/>
      <c r="B35" s="39"/>
      <c r="C35" s="470"/>
      <c r="D35" s="470"/>
      <c r="E35" s="470"/>
      <c r="F35" s="470"/>
      <c r="G35" s="470"/>
      <c r="H35" s="470"/>
      <c r="I35" s="470"/>
      <c r="J35" s="35"/>
      <c r="K35" s="36"/>
      <c r="L35" s="36"/>
      <c r="M35" s="36"/>
      <c r="N35" s="29"/>
      <c r="O35" s="31"/>
    </row>
    <row r="36" spans="1:15">
      <c r="A36" s="39"/>
      <c r="B36" s="39"/>
      <c r="C36" s="491"/>
      <c r="D36" s="492"/>
      <c r="E36" s="492"/>
      <c r="F36" s="492"/>
      <c r="G36" s="492"/>
      <c r="H36" s="492"/>
      <c r="I36" s="492"/>
      <c r="J36" s="492"/>
      <c r="K36" s="492"/>
      <c r="L36" s="492"/>
      <c r="M36" s="493"/>
      <c r="N36" s="29"/>
      <c r="O36" s="31"/>
    </row>
    <row r="37" spans="1:15">
      <c r="A37" s="39"/>
      <c r="B37" s="39"/>
      <c r="C37" s="494"/>
      <c r="D37" s="495"/>
      <c r="E37" s="495"/>
      <c r="F37" s="495"/>
      <c r="G37" s="495"/>
      <c r="H37" s="495"/>
      <c r="I37" s="495"/>
      <c r="J37" s="495"/>
      <c r="K37" s="495"/>
      <c r="L37" s="495"/>
      <c r="M37" s="496"/>
      <c r="N37" s="29"/>
      <c r="O37" s="31"/>
    </row>
    <row r="38" spans="1:15">
      <c r="A38" s="39"/>
      <c r="B38" s="39"/>
      <c r="C38" s="497"/>
      <c r="D38" s="498"/>
      <c r="E38" s="498"/>
      <c r="F38" s="498"/>
      <c r="G38" s="498"/>
      <c r="H38" s="498"/>
      <c r="I38" s="498"/>
      <c r="J38" s="498"/>
      <c r="K38" s="498"/>
      <c r="L38" s="498"/>
      <c r="M38" s="499"/>
      <c r="N38" s="29"/>
      <c r="O38" s="31"/>
    </row>
    <row r="39" spans="1:15">
      <c r="A39" s="39"/>
      <c r="B39" s="39"/>
      <c r="C39" s="32"/>
      <c r="D39" s="47"/>
      <c r="E39" s="32"/>
      <c r="F39" s="47"/>
      <c r="G39" s="32"/>
      <c r="H39" s="32"/>
      <c r="I39" s="32"/>
      <c r="J39" s="32"/>
      <c r="K39" s="48"/>
      <c r="L39" s="49"/>
      <c r="M39" s="50"/>
      <c r="N39" s="29"/>
      <c r="O39" s="31"/>
    </row>
    <row r="40" spans="1:15">
      <c r="A40" s="39"/>
      <c r="B40" s="39"/>
      <c r="C40" s="469" t="s">
        <v>36</v>
      </c>
      <c r="D40" s="469"/>
      <c r="E40" s="469"/>
      <c r="F40" s="469"/>
      <c r="G40" s="469"/>
      <c r="H40" s="469"/>
      <c r="I40" s="469"/>
      <c r="J40" s="469"/>
      <c r="K40" s="469"/>
      <c r="L40" s="469"/>
      <c r="M40" s="34"/>
      <c r="N40" s="29"/>
      <c r="O40" s="31"/>
    </row>
    <row r="41" spans="1:15">
      <c r="A41" s="39"/>
      <c r="B41" s="39"/>
      <c r="C41" s="469"/>
      <c r="D41" s="469"/>
      <c r="E41" s="469"/>
      <c r="F41" s="469"/>
      <c r="G41" s="469"/>
      <c r="H41" s="469"/>
      <c r="I41" s="469"/>
      <c r="J41" s="469"/>
      <c r="K41" s="469"/>
      <c r="L41" s="469"/>
      <c r="M41" s="34"/>
      <c r="N41" s="29"/>
      <c r="O41" s="31"/>
    </row>
    <row r="42" spans="1:15" ht="2.1" customHeight="1">
      <c r="A42" s="39"/>
      <c r="B42" s="39"/>
      <c r="C42" s="470"/>
      <c r="D42" s="470"/>
      <c r="E42" s="470"/>
      <c r="F42" s="470"/>
      <c r="G42" s="470"/>
      <c r="H42" s="470"/>
      <c r="I42" s="470"/>
      <c r="J42" s="35"/>
      <c r="K42" s="36"/>
      <c r="L42" s="36"/>
      <c r="M42" s="36"/>
      <c r="N42" s="29"/>
      <c r="O42" s="31"/>
    </row>
    <row r="43" spans="1:15">
      <c r="A43" s="39"/>
      <c r="B43" s="39"/>
      <c r="C43" s="491"/>
      <c r="D43" s="492"/>
      <c r="E43" s="492"/>
      <c r="F43" s="492"/>
      <c r="G43" s="492"/>
      <c r="H43" s="492"/>
      <c r="I43" s="492"/>
      <c r="J43" s="492"/>
      <c r="K43" s="492"/>
      <c r="L43" s="492"/>
      <c r="M43" s="493"/>
      <c r="N43" s="29"/>
      <c r="O43" s="31"/>
    </row>
    <row r="44" spans="1:15">
      <c r="A44" s="39"/>
      <c r="B44" s="39"/>
      <c r="C44" s="494"/>
      <c r="D44" s="495"/>
      <c r="E44" s="495"/>
      <c r="F44" s="495"/>
      <c r="G44" s="495"/>
      <c r="H44" s="495"/>
      <c r="I44" s="495"/>
      <c r="J44" s="495"/>
      <c r="K44" s="495"/>
      <c r="L44" s="495"/>
      <c r="M44" s="496"/>
      <c r="N44" s="29"/>
      <c r="O44" s="31"/>
    </row>
    <row r="45" spans="1:15">
      <c r="A45" s="39"/>
      <c r="B45" s="39"/>
      <c r="C45" s="497"/>
      <c r="D45" s="498"/>
      <c r="E45" s="498"/>
      <c r="F45" s="498"/>
      <c r="G45" s="498"/>
      <c r="H45" s="498"/>
      <c r="I45" s="498"/>
      <c r="J45" s="498"/>
      <c r="K45" s="498"/>
      <c r="L45" s="498"/>
      <c r="M45" s="499"/>
      <c r="N45" s="29"/>
      <c r="O45" s="31"/>
    </row>
    <row r="46" spans="1:15">
      <c r="A46" s="39"/>
      <c r="B46" s="39"/>
      <c r="C46" s="32"/>
      <c r="D46" s="47"/>
      <c r="E46" s="32"/>
      <c r="F46" s="47"/>
      <c r="G46" s="32"/>
      <c r="H46" s="32"/>
      <c r="I46" s="32"/>
      <c r="J46" s="32"/>
      <c r="K46" s="48"/>
      <c r="L46" s="49"/>
      <c r="M46" s="50"/>
      <c r="N46" s="29"/>
      <c r="O46" s="31"/>
    </row>
    <row r="47" spans="1:15" ht="0.95" hidden="1" customHeight="1">
      <c r="A47" s="39"/>
      <c r="B47" s="321"/>
      <c r="C47" s="32"/>
      <c r="D47" s="47"/>
      <c r="E47" s="32"/>
      <c r="F47" s="47"/>
      <c r="G47" s="32"/>
      <c r="H47" s="32"/>
      <c r="I47" s="32"/>
      <c r="J47" s="32"/>
      <c r="K47" s="32"/>
      <c r="L47" s="32"/>
      <c r="M47" s="32"/>
      <c r="N47" s="29"/>
      <c r="O47" s="31"/>
    </row>
    <row r="48" spans="1:15" ht="6" hidden="1" customHeight="1">
      <c r="A48" s="39"/>
      <c r="B48" s="321"/>
      <c r="C48" s="32"/>
      <c r="D48" s="47"/>
      <c r="E48" s="32"/>
      <c r="F48" s="47"/>
      <c r="G48" s="32"/>
      <c r="H48" s="32"/>
      <c r="I48" s="32"/>
      <c r="J48" s="32"/>
      <c r="K48" s="32"/>
      <c r="L48" s="32"/>
      <c r="M48" s="32"/>
      <c r="N48" s="29"/>
      <c r="O48" s="31"/>
    </row>
    <row r="49" spans="1:15">
      <c r="A49" s="60"/>
      <c r="B49" s="41"/>
      <c r="C49" s="464" t="s">
        <v>37</v>
      </c>
      <c r="D49" s="464"/>
      <c r="E49" s="464"/>
      <c r="F49" s="464"/>
      <c r="G49" s="464"/>
      <c r="H49" s="464"/>
      <c r="I49" s="464"/>
      <c r="J49" s="464"/>
      <c r="K49" s="464"/>
      <c r="L49" s="464"/>
      <c r="M49" s="464"/>
      <c r="N49" s="29"/>
      <c r="O49" s="31"/>
    </row>
    <row r="50" spans="1:15">
      <c r="A50" s="39"/>
      <c r="B50" s="33"/>
      <c r="C50" s="469" t="s">
        <v>38</v>
      </c>
      <c r="D50" s="469"/>
      <c r="E50" s="469"/>
      <c r="F50" s="469"/>
      <c r="G50" s="469"/>
      <c r="H50" s="469"/>
      <c r="I50" s="469"/>
      <c r="J50" s="469"/>
      <c r="K50" s="469"/>
      <c r="L50" s="469"/>
      <c r="M50" s="34"/>
      <c r="N50" s="29"/>
      <c r="O50" s="31"/>
    </row>
    <row r="51" spans="1:15">
      <c r="A51" s="39"/>
      <c r="B51" s="321"/>
      <c r="C51" s="469"/>
      <c r="D51" s="469"/>
      <c r="E51" s="469"/>
      <c r="F51" s="469"/>
      <c r="G51" s="469"/>
      <c r="H51" s="469"/>
      <c r="I51" s="469"/>
      <c r="J51" s="469"/>
      <c r="K51" s="469"/>
      <c r="L51" s="469"/>
      <c r="M51" s="34"/>
      <c r="N51" s="29"/>
      <c r="O51" s="31"/>
    </row>
    <row r="52" spans="1:15" ht="3.6" customHeight="1">
      <c r="A52" s="39"/>
      <c r="B52" s="321"/>
      <c r="C52" s="470"/>
      <c r="D52" s="470"/>
      <c r="E52" s="470"/>
      <c r="F52" s="470"/>
      <c r="G52" s="470"/>
      <c r="H52" s="470"/>
      <c r="I52" s="470"/>
      <c r="J52" s="35"/>
      <c r="K52" s="36"/>
      <c r="L52" s="36"/>
      <c r="M52" s="36"/>
      <c r="N52" s="29"/>
      <c r="O52" s="31"/>
    </row>
    <row r="53" spans="1:15">
      <c r="A53" s="39"/>
      <c r="B53" s="321"/>
      <c r="C53" s="500"/>
      <c r="D53" s="501"/>
      <c r="E53" s="501"/>
      <c r="F53" s="501"/>
      <c r="G53" s="501"/>
      <c r="H53" s="501"/>
      <c r="I53" s="501"/>
      <c r="J53" s="501"/>
      <c r="K53" s="501"/>
      <c r="L53" s="501"/>
      <c r="M53" s="502"/>
      <c r="N53" s="29"/>
      <c r="O53" s="31"/>
    </row>
    <row r="54" spans="1:15">
      <c r="A54" s="39"/>
      <c r="B54" s="321"/>
      <c r="C54" s="45"/>
      <c r="D54" s="46"/>
      <c r="E54" s="45"/>
      <c r="F54" s="46"/>
      <c r="G54" s="45"/>
      <c r="H54" s="45"/>
      <c r="I54" s="45"/>
      <c r="J54" s="45"/>
      <c r="K54" s="45"/>
      <c r="L54" s="45"/>
      <c r="M54" s="34"/>
      <c r="N54" s="29"/>
      <c r="O54" s="31"/>
    </row>
    <row r="55" spans="1:15">
      <c r="A55" s="39"/>
      <c r="B55" s="39"/>
      <c r="C55" s="469" t="s">
        <v>39</v>
      </c>
      <c r="D55" s="469"/>
      <c r="E55" s="469"/>
      <c r="F55" s="469"/>
      <c r="G55" s="469"/>
      <c r="H55" s="469"/>
      <c r="I55" s="469"/>
      <c r="J55" s="469"/>
      <c r="K55" s="469"/>
      <c r="L55" s="469"/>
      <c r="M55" s="34"/>
      <c r="N55" s="29"/>
      <c r="O55" s="31"/>
    </row>
    <row r="56" spans="1:15">
      <c r="A56" s="39"/>
      <c r="B56" s="39"/>
      <c r="C56" s="469"/>
      <c r="D56" s="469"/>
      <c r="E56" s="469"/>
      <c r="F56" s="469"/>
      <c r="G56" s="469"/>
      <c r="H56" s="469"/>
      <c r="I56" s="469"/>
      <c r="J56" s="469"/>
      <c r="K56" s="469"/>
      <c r="L56" s="469"/>
      <c r="M56" s="34"/>
      <c r="N56" s="29"/>
      <c r="O56" s="31"/>
    </row>
    <row r="57" spans="1:15" ht="2.1" customHeight="1">
      <c r="A57" s="39"/>
      <c r="B57" s="39"/>
      <c r="C57" s="470"/>
      <c r="D57" s="470"/>
      <c r="E57" s="470"/>
      <c r="F57" s="470"/>
      <c r="G57" s="470"/>
      <c r="H57" s="470"/>
      <c r="I57" s="470"/>
      <c r="J57" s="35"/>
      <c r="K57" s="36"/>
      <c r="L57" s="36"/>
      <c r="M57" s="36"/>
      <c r="N57" s="29"/>
      <c r="O57" s="31"/>
    </row>
    <row r="58" spans="1:15">
      <c r="A58" s="39"/>
      <c r="B58" s="39"/>
      <c r="C58" s="491"/>
      <c r="D58" s="492"/>
      <c r="E58" s="492"/>
      <c r="F58" s="492"/>
      <c r="G58" s="492"/>
      <c r="H58" s="492"/>
      <c r="I58" s="492"/>
      <c r="J58" s="492"/>
      <c r="K58" s="492"/>
      <c r="L58" s="492"/>
      <c r="M58" s="493"/>
      <c r="N58" s="29"/>
      <c r="O58" s="31"/>
    </row>
    <row r="59" spans="1:15">
      <c r="A59" s="39"/>
      <c r="B59" s="39"/>
      <c r="C59" s="494"/>
      <c r="D59" s="495"/>
      <c r="E59" s="495"/>
      <c r="F59" s="495"/>
      <c r="G59" s="495"/>
      <c r="H59" s="495"/>
      <c r="I59" s="495"/>
      <c r="J59" s="495"/>
      <c r="K59" s="495"/>
      <c r="L59" s="495"/>
      <c r="M59" s="496"/>
      <c r="N59" s="29"/>
      <c r="O59" s="31"/>
    </row>
    <row r="60" spans="1:15">
      <c r="A60" s="39"/>
      <c r="B60" s="39"/>
      <c r="C60" s="494"/>
      <c r="D60" s="495"/>
      <c r="E60" s="495"/>
      <c r="F60" s="495"/>
      <c r="G60" s="495"/>
      <c r="H60" s="495"/>
      <c r="I60" s="495"/>
      <c r="J60" s="495"/>
      <c r="K60" s="495"/>
      <c r="L60" s="495"/>
      <c r="M60" s="496"/>
      <c r="N60" s="29"/>
      <c r="O60" s="31"/>
    </row>
    <row r="61" spans="1:15">
      <c r="A61" s="39"/>
      <c r="B61" s="39"/>
      <c r="C61" s="497"/>
      <c r="D61" s="498"/>
      <c r="E61" s="498"/>
      <c r="F61" s="498"/>
      <c r="G61" s="498"/>
      <c r="H61" s="498"/>
      <c r="I61" s="498"/>
      <c r="J61" s="498"/>
      <c r="K61" s="498"/>
      <c r="L61" s="498"/>
      <c r="M61" s="499"/>
      <c r="N61" s="29"/>
      <c r="O61" s="31"/>
    </row>
    <row r="62" spans="1:15" ht="14.45" customHeight="1">
      <c r="A62" s="39"/>
      <c r="B62" s="39"/>
      <c r="C62" s="32"/>
      <c r="D62" s="47"/>
      <c r="E62" s="32"/>
      <c r="F62" s="47"/>
      <c r="G62" s="32"/>
      <c r="H62" s="32"/>
      <c r="I62" s="32"/>
      <c r="J62" s="32"/>
      <c r="K62" s="48"/>
      <c r="L62" s="49"/>
      <c r="M62" s="50"/>
      <c r="N62" s="29"/>
      <c r="O62" s="31"/>
    </row>
    <row r="63" spans="1:15" hidden="1">
      <c r="A63" s="39"/>
      <c r="B63" s="321"/>
      <c r="C63" s="32"/>
      <c r="D63" s="47"/>
      <c r="E63" s="32"/>
      <c r="F63" s="47"/>
      <c r="G63" s="32"/>
      <c r="H63" s="32"/>
      <c r="I63" s="32"/>
      <c r="J63" s="32"/>
      <c r="K63" s="32"/>
      <c r="L63" s="32"/>
      <c r="M63" s="32"/>
      <c r="N63" s="29"/>
      <c r="O63" s="31"/>
    </row>
    <row r="64" spans="1:15" hidden="1">
      <c r="A64" s="39"/>
      <c r="B64" s="321"/>
      <c r="C64" s="32"/>
      <c r="D64" s="47"/>
      <c r="E64" s="32"/>
      <c r="F64" s="47"/>
      <c r="G64" s="32"/>
      <c r="H64" s="32"/>
      <c r="I64" s="32"/>
      <c r="J64" s="32"/>
      <c r="K64" s="32"/>
      <c r="L64" s="32"/>
      <c r="M64" s="32"/>
      <c r="N64" s="29"/>
      <c r="O64" s="31"/>
    </row>
    <row r="65" spans="1:17" ht="16.5" customHeight="1">
      <c r="A65" s="60"/>
      <c r="B65" s="43"/>
      <c r="C65" s="504" t="s">
        <v>40</v>
      </c>
      <c r="D65" s="504"/>
      <c r="E65" s="504"/>
      <c r="F65" s="504"/>
      <c r="G65" s="504"/>
      <c r="H65" s="504"/>
      <c r="I65" s="504"/>
      <c r="J65" s="504"/>
      <c r="K65" s="504"/>
      <c r="L65" s="504"/>
      <c r="M65" s="504"/>
      <c r="N65" s="42"/>
      <c r="O65" s="31"/>
    </row>
    <row r="66" spans="1:17">
      <c r="A66" s="59"/>
      <c r="B66" s="29"/>
      <c r="C66" s="503" t="s">
        <v>41</v>
      </c>
      <c r="D66" s="503"/>
      <c r="E66" s="503"/>
      <c r="F66" s="503"/>
      <c r="G66" s="503"/>
      <c r="H66" s="503"/>
      <c r="I66" s="503"/>
      <c r="J66" s="503"/>
      <c r="K66" s="29"/>
      <c r="L66" s="29"/>
      <c r="M66" s="29"/>
      <c r="N66" s="29"/>
      <c r="O66" s="31"/>
    </row>
    <row r="67" spans="1:17">
      <c r="A67" s="59"/>
      <c r="B67" s="29"/>
      <c r="C67" s="503"/>
      <c r="D67" s="503"/>
      <c r="E67" s="503"/>
      <c r="F67" s="503"/>
      <c r="G67" s="503"/>
      <c r="H67" s="503"/>
      <c r="I67" s="503"/>
      <c r="J67" s="503"/>
      <c r="K67" s="29"/>
      <c r="L67" s="29"/>
      <c r="M67" s="29"/>
      <c r="N67" s="29"/>
      <c r="O67" s="31"/>
    </row>
    <row r="68" spans="1:17" ht="9" customHeight="1">
      <c r="A68" s="59"/>
      <c r="B68" s="29"/>
      <c r="C68" s="44"/>
      <c r="D68" s="51"/>
      <c r="E68" s="52"/>
      <c r="F68" s="51"/>
      <c r="G68" s="44"/>
      <c r="H68" s="44"/>
      <c r="I68" s="44"/>
      <c r="J68" s="44"/>
      <c r="K68" s="29"/>
      <c r="L68" s="29"/>
      <c r="M68" s="29"/>
      <c r="N68" s="29"/>
      <c r="O68" s="31"/>
    </row>
    <row r="69" spans="1:17">
      <c r="A69" s="59"/>
      <c r="B69" s="29"/>
      <c r="C69" s="66"/>
      <c r="D69" s="51" t="s">
        <v>42</v>
      </c>
      <c r="E69" s="66"/>
      <c r="F69" s="51" t="s">
        <v>43</v>
      </c>
      <c r="G69" s="44"/>
      <c r="H69" s="44"/>
      <c r="I69" s="44"/>
      <c r="J69" s="44"/>
      <c r="K69" s="29"/>
      <c r="L69" s="29"/>
      <c r="M69" s="29"/>
      <c r="N69" s="29"/>
      <c r="O69" s="31"/>
    </row>
    <row r="70" spans="1:17" ht="15" customHeight="1">
      <c r="A70" s="39"/>
      <c r="B70" s="42"/>
      <c r="C70" s="42"/>
      <c r="D70" s="43"/>
      <c r="E70" s="53"/>
      <c r="F70" s="43"/>
      <c r="G70" s="42"/>
      <c r="H70" s="42"/>
      <c r="I70" s="42"/>
      <c r="J70" s="42"/>
      <c r="K70" s="42"/>
      <c r="L70" s="42"/>
      <c r="M70" s="42"/>
      <c r="N70" s="42"/>
      <c r="O70" s="31"/>
    </row>
    <row r="71" spans="1:17" hidden="1">
      <c r="A71" s="481"/>
      <c r="B71" s="481"/>
      <c r="C71" s="481"/>
      <c r="D71" s="481"/>
      <c r="E71" s="481"/>
      <c r="F71" s="481"/>
      <c r="G71" s="481"/>
      <c r="H71" s="481"/>
      <c r="I71" s="481"/>
      <c r="J71" s="481"/>
      <c r="K71" s="481"/>
      <c r="L71" s="481"/>
      <c r="M71" s="481"/>
      <c r="N71" s="29"/>
      <c r="O71" s="31"/>
    </row>
    <row r="72" spans="1:17" hidden="1">
      <c r="A72" s="39"/>
      <c r="B72" s="321"/>
      <c r="C72" s="32"/>
      <c r="D72" s="47"/>
      <c r="E72" s="32"/>
      <c r="F72" s="47"/>
      <c r="G72" s="32"/>
      <c r="H72" s="32"/>
      <c r="I72" s="32"/>
      <c r="J72" s="32"/>
      <c r="K72" s="32"/>
      <c r="L72" s="32"/>
      <c r="M72" s="32"/>
      <c r="N72" s="29"/>
      <c r="O72" s="31"/>
    </row>
    <row r="73" spans="1:17" ht="16.5" customHeight="1">
      <c r="A73" s="60"/>
      <c r="B73" s="43"/>
      <c r="C73" s="504" t="s">
        <v>44</v>
      </c>
      <c r="D73" s="504"/>
      <c r="E73" s="504"/>
      <c r="F73" s="504"/>
      <c r="G73" s="504"/>
      <c r="H73" s="504"/>
      <c r="I73" s="504"/>
      <c r="J73" s="504"/>
      <c r="K73" s="504"/>
      <c r="L73" s="504"/>
      <c r="M73" s="504"/>
      <c r="N73" s="42"/>
      <c r="O73" s="31"/>
    </row>
    <row r="74" spans="1:17">
      <c r="A74" s="59"/>
      <c r="B74" s="29"/>
      <c r="C74" s="503" t="s">
        <v>45</v>
      </c>
      <c r="D74" s="503"/>
      <c r="E74" s="503"/>
      <c r="F74" s="503"/>
      <c r="G74" s="503"/>
      <c r="H74" s="503"/>
      <c r="I74" s="503"/>
      <c r="J74" s="503"/>
      <c r="K74" s="29"/>
      <c r="L74" s="29"/>
      <c r="M74" s="29"/>
      <c r="N74" s="29"/>
      <c r="O74" s="31"/>
    </row>
    <row r="75" spans="1:17" ht="8.1" customHeight="1">
      <c r="A75" s="61" t="s">
        <v>0</v>
      </c>
      <c r="B75" s="322"/>
      <c r="C75" s="322"/>
      <c r="D75" s="323"/>
      <c r="E75" s="322"/>
      <c r="F75" s="323"/>
      <c r="G75" s="322"/>
      <c r="H75" s="322"/>
      <c r="I75" s="38"/>
      <c r="J75" s="38"/>
      <c r="K75" s="38"/>
      <c r="L75" s="38"/>
      <c r="M75" s="38"/>
      <c r="N75" s="29"/>
      <c r="O75" s="31"/>
      <c r="P75" s="16"/>
      <c r="Q75" s="17"/>
    </row>
    <row r="76" spans="1:17">
      <c r="A76" s="39"/>
      <c r="B76" s="321"/>
      <c r="C76" s="465" t="s">
        <v>30</v>
      </c>
      <c r="D76" s="465"/>
      <c r="E76" s="466"/>
      <c r="F76" s="467"/>
      <c r="G76" s="468"/>
      <c r="H76" s="37"/>
      <c r="I76" s="38"/>
      <c r="J76" s="38"/>
      <c r="K76" s="38"/>
      <c r="L76" s="38"/>
      <c r="M76" s="38"/>
      <c r="N76" s="29"/>
      <c r="O76" s="31"/>
    </row>
    <row r="77" spans="1:17">
      <c r="A77" s="61" t="s">
        <v>0</v>
      </c>
      <c r="B77" s="322"/>
      <c r="C77" s="322"/>
      <c r="D77" s="323"/>
      <c r="E77" s="322"/>
      <c r="F77" s="323"/>
      <c r="G77" s="322"/>
      <c r="H77" s="322"/>
      <c r="I77" s="38"/>
      <c r="J77" s="38"/>
      <c r="K77" s="38"/>
      <c r="L77" s="38"/>
      <c r="M77" s="38"/>
      <c r="N77" s="29"/>
      <c r="O77" s="31"/>
      <c r="P77" s="16"/>
      <c r="Q77" s="17"/>
    </row>
    <row r="78" spans="1:17">
      <c r="A78" s="61" t="s">
        <v>0</v>
      </c>
      <c r="B78" s="324"/>
      <c r="C78" s="465" t="s">
        <v>46</v>
      </c>
      <c r="D78" s="465"/>
      <c r="E78" s="505"/>
      <c r="F78" s="506"/>
      <c r="G78" s="507"/>
      <c r="H78" s="322"/>
      <c r="I78" s="38"/>
      <c r="J78" s="38"/>
      <c r="K78" s="38"/>
      <c r="L78" s="38"/>
      <c r="M78" s="38"/>
      <c r="N78" s="29"/>
      <c r="O78" s="31"/>
    </row>
    <row r="79" spans="1:17" ht="15" customHeight="1">
      <c r="A79" s="61" t="s">
        <v>0</v>
      </c>
      <c r="B79" s="322" t="s">
        <v>0</v>
      </c>
      <c r="C79" s="322" t="s">
        <v>0</v>
      </c>
      <c r="D79" s="323" t="s">
        <v>0</v>
      </c>
      <c r="E79" s="322" t="s">
        <v>0</v>
      </c>
      <c r="F79" s="323" t="s">
        <v>0</v>
      </c>
      <c r="G79" s="322" t="s">
        <v>0</v>
      </c>
      <c r="H79" s="322" t="s">
        <v>0</v>
      </c>
      <c r="I79" s="38"/>
      <c r="J79" s="38"/>
      <c r="K79" s="38"/>
      <c r="L79" s="38"/>
      <c r="M79" s="38"/>
      <c r="N79" s="29"/>
      <c r="O79" s="31"/>
    </row>
    <row r="80" spans="1:17" hidden="1">
      <c r="A80" s="481"/>
      <c r="B80" s="481"/>
      <c r="C80" s="481"/>
      <c r="D80" s="481"/>
      <c r="E80" s="481"/>
      <c r="F80" s="481"/>
      <c r="G80" s="481"/>
      <c r="H80" s="481"/>
      <c r="I80" s="481"/>
      <c r="J80" s="481"/>
      <c r="K80" s="481"/>
      <c r="L80" s="481"/>
      <c r="M80" s="481"/>
      <c r="N80" s="29"/>
      <c r="O80" s="31"/>
    </row>
    <row r="81" spans="1:15" ht="0.6" hidden="1" customHeight="1">
      <c r="A81" s="39"/>
      <c r="B81" s="321"/>
      <c r="C81" s="32"/>
      <c r="D81" s="47"/>
      <c r="E81" s="32"/>
      <c r="F81" s="47"/>
      <c r="G81" s="32"/>
      <c r="H81" s="32"/>
      <c r="I81" s="32"/>
      <c r="J81" s="32"/>
      <c r="K81" s="32"/>
      <c r="L81" s="32"/>
      <c r="M81" s="32"/>
      <c r="N81" s="29"/>
      <c r="O81" s="31"/>
    </row>
    <row r="82" spans="1:15" ht="16.5" customHeight="1">
      <c r="A82" s="60"/>
      <c r="B82" s="43"/>
      <c r="C82" s="504" t="s">
        <v>47</v>
      </c>
      <c r="D82" s="504"/>
      <c r="E82" s="504"/>
      <c r="F82" s="504"/>
      <c r="G82" s="504"/>
      <c r="H82" s="504"/>
      <c r="I82" s="504"/>
      <c r="J82" s="504"/>
      <c r="K82" s="504"/>
      <c r="L82" s="504"/>
      <c r="M82" s="504"/>
      <c r="N82" s="42"/>
      <c r="O82" s="31"/>
    </row>
    <row r="83" spans="1:15">
      <c r="A83" s="59"/>
      <c r="B83" s="29"/>
      <c r="C83" s="503" t="s">
        <v>48</v>
      </c>
      <c r="D83" s="503"/>
      <c r="E83" s="503"/>
      <c r="F83" s="503"/>
      <c r="G83" s="503"/>
      <c r="H83" s="503"/>
      <c r="I83" s="503"/>
      <c r="J83" s="503"/>
      <c r="K83" s="503"/>
      <c r="L83" s="503"/>
      <c r="M83" s="503"/>
      <c r="N83" s="29"/>
      <c r="O83" s="31"/>
    </row>
    <row r="84" spans="1:15">
      <c r="A84" s="59"/>
      <c r="B84" s="29"/>
      <c r="C84" s="503"/>
      <c r="D84" s="503"/>
      <c r="E84" s="503"/>
      <c r="F84" s="503"/>
      <c r="G84" s="503"/>
      <c r="H84" s="503"/>
      <c r="I84" s="503"/>
      <c r="J84" s="503"/>
      <c r="K84" s="503"/>
      <c r="L84" s="503"/>
      <c r="M84" s="503"/>
      <c r="N84" s="29"/>
      <c r="O84" s="31"/>
    </row>
    <row r="85" spans="1:15" ht="29.1" customHeight="1">
      <c r="A85" s="59"/>
      <c r="B85" s="29"/>
      <c r="C85" s="503"/>
      <c r="D85" s="503"/>
      <c r="E85" s="503"/>
      <c r="F85" s="503"/>
      <c r="G85" s="503"/>
      <c r="H85" s="503"/>
      <c r="I85" s="503"/>
      <c r="J85" s="503"/>
      <c r="K85" s="503"/>
      <c r="L85" s="503"/>
      <c r="M85" s="503"/>
      <c r="N85" s="29"/>
      <c r="O85" s="31"/>
    </row>
    <row r="86" spans="1:15">
      <c r="A86" s="59"/>
      <c r="B86" s="29"/>
      <c r="C86" s="54"/>
      <c r="D86" s="54"/>
      <c r="E86" s="54"/>
      <c r="F86" s="54"/>
      <c r="G86" s="54"/>
      <c r="H86" s="54"/>
      <c r="I86" s="54"/>
      <c r="J86" s="54"/>
      <c r="K86" s="54"/>
      <c r="L86" s="54"/>
      <c r="M86" s="54"/>
      <c r="N86" s="29"/>
      <c r="O86" s="31"/>
    </row>
    <row r="87" spans="1:15" ht="4.5" customHeight="1">
      <c r="A87" s="59"/>
      <c r="B87" s="29"/>
      <c r="C87" s="503"/>
      <c r="D87" s="503"/>
      <c r="E87" s="503"/>
      <c r="F87" s="503"/>
      <c r="G87" s="503"/>
      <c r="H87" s="503"/>
      <c r="I87" s="54"/>
      <c r="J87" s="54"/>
      <c r="K87" s="54"/>
      <c r="L87" s="54"/>
      <c r="M87" s="54"/>
      <c r="N87" s="54"/>
      <c r="O87" s="55"/>
    </row>
    <row r="88" spans="1:15" ht="3.95" customHeight="1">
      <c r="A88" s="59"/>
      <c r="B88" s="29"/>
      <c r="C88" s="56"/>
      <c r="D88" s="56"/>
      <c r="E88" s="56"/>
      <c r="F88" s="56"/>
      <c r="G88" s="56"/>
      <c r="H88" s="56"/>
      <c r="I88" s="56"/>
      <c r="J88" s="57"/>
      <c r="K88" s="29"/>
      <c r="L88" s="29"/>
      <c r="M88" s="29"/>
      <c r="N88" s="29"/>
      <c r="O88" s="31"/>
    </row>
  </sheetData>
  <sheetProtection formatColumns="0" formatRows="0"/>
  <mergeCells count="57">
    <mergeCell ref="C87:H87"/>
    <mergeCell ref="C78:D78"/>
    <mergeCell ref="E78:G78"/>
    <mergeCell ref="A80:M80"/>
    <mergeCell ref="C83:M85"/>
    <mergeCell ref="C82:M82"/>
    <mergeCell ref="C49:M49"/>
    <mergeCell ref="C76:D76"/>
    <mergeCell ref="E76:G76"/>
    <mergeCell ref="C50:L51"/>
    <mergeCell ref="C52:I52"/>
    <mergeCell ref="C53:M53"/>
    <mergeCell ref="C55:L56"/>
    <mergeCell ref="C57:I57"/>
    <mergeCell ref="C58:M61"/>
    <mergeCell ref="C66:J67"/>
    <mergeCell ref="A71:M71"/>
    <mergeCell ref="C74:J74"/>
    <mergeCell ref="C65:M65"/>
    <mergeCell ref="C73:M73"/>
    <mergeCell ref="C35:I35"/>
    <mergeCell ref="C36:M38"/>
    <mergeCell ref="C40:L41"/>
    <mergeCell ref="C42:I42"/>
    <mergeCell ref="C43:M45"/>
    <mergeCell ref="C24:I24"/>
    <mergeCell ref="C26:L27"/>
    <mergeCell ref="C28:I28"/>
    <mergeCell ref="C29:M31"/>
    <mergeCell ref="C33:L34"/>
    <mergeCell ref="C25:M25"/>
    <mergeCell ref="C19:D19"/>
    <mergeCell ref="E19:G19"/>
    <mergeCell ref="C21:D21"/>
    <mergeCell ref="E21:G21"/>
    <mergeCell ref="A23:M23"/>
    <mergeCell ref="C14:I14"/>
    <mergeCell ref="C15:D15"/>
    <mergeCell ref="E15:G15"/>
    <mergeCell ref="C17:D17"/>
    <mergeCell ref="E17:G17"/>
    <mergeCell ref="C11:D11"/>
    <mergeCell ref="E11:G11"/>
    <mergeCell ref="I11:M11"/>
    <mergeCell ref="C13:D13"/>
    <mergeCell ref="E13:G13"/>
    <mergeCell ref="I13:M13"/>
    <mergeCell ref="C1:M1"/>
    <mergeCell ref="C4:M4"/>
    <mergeCell ref="C9:D9"/>
    <mergeCell ref="E9:G9"/>
    <mergeCell ref="I9:M9"/>
    <mergeCell ref="C5:L5"/>
    <mergeCell ref="C6:I6"/>
    <mergeCell ref="C7:D7"/>
    <mergeCell ref="E7:G7"/>
    <mergeCell ref="I7:M7"/>
  </mergeCells>
  <printOptions horizontalCentered="1"/>
  <pageMargins left="0.23622047244094491" right="0.23622047244094491" top="0.23622047244094491" bottom="0.23622047244094491" header="0.31496062992125984" footer="0.31496062992125984"/>
  <pageSetup paperSize="8" orientation="portrait" r:id="rId1"/>
  <headerFooter>
    <oddHeader>&amp;C&amp;"Aptos"&amp;10&amp;K000000 IN CONFIDENCE&amp;1#_x000D_&amp;R&amp;Z&amp;F
&amp;A</oddHeader>
    <oddFooter>&amp;L&amp;F&amp;C_x000D_&amp;1#&amp;"Aptos"&amp;10&amp;K000000 IN CONFIDENCE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B1B"/>
    <pageSetUpPr fitToPage="1"/>
  </sheetPr>
  <dimension ref="A1:D31"/>
  <sheetViews>
    <sheetView showGridLines="0" view="pageBreakPreview" zoomScaleNormal="100" zoomScaleSheetLayoutView="100" workbookViewId="0">
      <selection sqref="A1:B1"/>
    </sheetView>
  </sheetViews>
  <sheetFormatPr defaultRowHeight="14.25"/>
  <cols>
    <col min="1" max="1" width="50" customWidth="1"/>
    <col min="2" max="2" width="15.875" customWidth="1"/>
    <col min="3" max="3" width="9" customWidth="1"/>
    <col min="4" max="4" width="9" style="22"/>
  </cols>
  <sheetData>
    <row r="1" spans="1:4" ht="53.45" customHeight="1">
      <c r="A1" s="508" t="s">
        <v>49</v>
      </c>
      <c r="B1" s="508"/>
    </row>
    <row r="2" spans="1:4" ht="16.5">
      <c r="A2" s="69" t="s">
        <v>50</v>
      </c>
      <c r="B2" s="67" t="e">
        <f>'A. Capital composition'!E62</f>
        <v>#DIV/0!</v>
      </c>
    </row>
    <row r="3" spans="1:4" ht="16.5">
      <c r="A3" s="69" t="s">
        <v>51</v>
      </c>
      <c r="B3" s="67" t="e">
        <f>'A. Capital composition'!E60</f>
        <v>#DIV/0!</v>
      </c>
    </row>
    <row r="4" spans="1:4" ht="16.5">
      <c r="A4" s="69" t="s">
        <v>52</v>
      </c>
      <c r="B4" s="67" t="e">
        <f>'A. Capital composition'!E61</f>
        <v>#DIV/0!</v>
      </c>
    </row>
    <row r="5" spans="1:4" ht="16.5">
      <c r="A5" s="69" t="s">
        <v>53</v>
      </c>
      <c r="B5" s="67" t="e">
        <f>'A. Capital composition'!G69</f>
        <v>#DIV/0!</v>
      </c>
    </row>
    <row r="6" spans="1:4" ht="16.5">
      <c r="A6" s="69" t="s">
        <v>54</v>
      </c>
      <c r="B6" s="68">
        <f>'A. Capital composition'!E52</f>
        <v>0</v>
      </c>
    </row>
    <row r="7" spans="1:4" ht="16.5">
      <c r="A7" s="69" t="s">
        <v>55</v>
      </c>
      <c r="B7" s="68">
        <f>SUM('A. Capital composition'!E13:E24)</f>
        <v>0</v>
      </c>
    </row>
    <row r="8" spans="1:4" ht="16.5">
      <c r="A8" s="69" t="s">
        <v>56</v>
      </c>
      <c r="B8" s="68">
        <f>'A. Capital composition'!F52</f>
        <v>0</v>
      </c>
    </row>
    <row r="9" spans="1:4" ht="16.5">
      <c r="A9" s="69" t="s">
        <v>57</v>
      </c>
      <c r="B9" s="68">
        <f>'A. Capital composition'!F53</f>
        <v>0</v>
      </c>
    </row>
    <row r="10" spans="1:4" ht="16.5">
      <c r="A10" s="69" t="s">
        <v>58</v>
      </c>
      <c r="B10" s="68">
        <f>'A. Capital composition'!F35</f>
        <v>0</v>
      </c>
    </row>
    <row r="11" spans="1:4" ht="16.5">
      <c r="A11" s="69" t="s">
        <v>59</v>
      </c>
      <c r="B11" s="68">
        <f>'A. Capital composition'!F54</f>
        <v>0</v>
      </c>
    </row>
    <row r="12" spans="1:4" ht="16.5">
      <c r="A12" s="69" t="s">
        <v>60</v>
      </c>
      <c r="B12" s="68">
        <f>'A. Capital composition'!F55</f>
        <v>0</v>
      </c>
    </row>
    <row r="13" spans="1:4" ht="16.5">
      <c r="A13" s="325" t="s">
        <v>61</v>
      </c>
      <c r="B13" s="68">
        <f>'E. Non-retail credit risk'!E11 + 'E. Non-retail credit risk'!E17 +
  'C. Credit risk (BPR131)'!E15 + 'C. Credit risk (BPR131)'!E25</f>
        <v>0</v>
      </c>
      <c r="D13" s="23"/>
    </row>
    <row r="14" spans="1:4" ht="16.5">
      <c r="A14" s="325" t="s">
        <v>62</v>
      </c>
      <c r="B14" s="68">
        <f>'E. Non-retail credit risk'!E22 +
  'C. Credit risk (BPR131)'!E34</f>
        <v>0</v>
      </c>
      <c r="D14" s="23"/>
    </row>
    <row r="15" spans="1:4" ht="16.5">
      <c r="A15" s="326" t="s">
        <v>63</v>
      </c>
      <c r="B15" s="68">
        <f>'E. Non-retail credit risk'!E24+'C. Credit risk (BPR131)'!E36</f>
        <v>0</v>
      </c>
      <c r="D15" s="23"/>
    </row>
    <row r="16" spans="1:4" ht="16.5">
      <c r="A16" s="326" t="s">
        <v>64</v>
      </c>
      <c r="B16" s="68">
        <f>'E. Non-retail credit risk'!E30 +
  'C. Credit risk (BPR131)'!E46</f>
        <v>0</v>
      </c>
      <c r="D16" s="23"/>
    </row>
    <row r="17" spans="1:4" ht="16.5">
      <c r="A17" s="326" t="s">
        <v>65</v>
      </c>
      <c r="B17" s="68">
        <f>'E. Non-retail credit risk'!W290 + 'E. Non-retail credit risk'!W348 +
  'F. Slotting'!H14 - 'F. Slotting'!H13 + 'F. Slotting'!H31 - 'F. Slotting'!H30 +
   'C. Credit risk (BPR131)'!E57+'C. Credit risk (BPR131)'!E61</f>
        <v>0</v>
      </c>
      <c r="D17" s="23"/>
    </row>
    <row r="18" spans="1:4" ht="16.5">
      <c r="A18" s="326" t="s">
        <v>66</v>
      </c>
      <c r="B18" s="68">
        <f>'E. Non-retail credit risk'!W232+'C. Credit risk (BPR131)'!E66</f>
        <v>0</v>
      </c>
    </row>
    <row r="19" spans="1:4" ht="16.5">
      <c r="A19" s="326" t="s">
        <v>67</v>
      </c>
      <c r="B19" s="68">
        <f>'D. Retail credit risk'!Q22 + 'D. Retail credit risk'!Q48 + 'D. Retail credit risk'!D65 +
  'C. Credit risk (BPR131)'!E106</f>
        <v>0</v>
      </c>
    </row>
    <row r="20" spans="1:4" ht="16.5">
      <c r="A20" s="326" t="s">
        <v>68</v>
      </c>
      <c r="B20" s="68">
        <f>'E. Non-retail credit risk'!E42+'C. Credit risk (BPR131)'!E117</f>
        <v>0</v>
      </c>
    </row>
    <row r="21" spans="1:4" ht="16.5">
      <c r="A21" s="326" t="s">
        <v>69</v>
      </c>
      <c r="B21" s="68">
        <f>'D. Retail credit risk'!Q23 +  'D. Retail credit risk'!Q49 + 'D. Retail credit risk'!V88 + 'D. Retail credit risk'!V115 + 'D. Retail credit risk'!V167 +
  'E. Non-retail credit risk'!E48 + 'E. Non-retail credit risk'!W248 + 'E. Non-retail credit risk'!W306 + 'E. Non-retail credit risk'!W364 +
  'F. Slotting'!H13 + 'F. Slotting'!H30 +
  'C. Credit risk (BPR131)'!E124 + 'C. Credit risk (BPR131)'!E127</f>
        <v>0</v>
      </c>
      <c r="D21" s="23"/>
    </row>
    <row r="22" spans="1:4" ht="16.5">
      <c r="A22" s="70" t="s">
        <v>70</v>
      </c>
      <c r="B22" s="68">
        <f>('B. Cap instruments &amp; req'!D65 /9%) +
    'C. Credit risk (BPR131)'!E129  +  'C. Credit risk (BPR131)'!E130+ 'C. Credit risk (BPR131)'!E128</f>
        <v>0</v>
      </c>
      <c r="D22" s="23"/>
    </row>
    <row r="23" spans="1:4" ht="16.5">
      <c r="A23" s="70" t="s">
        <v>71</v>
      </c>
      <c r="B23" s="68">
        <f>(('B. Cap instruments &amp; req'!D66 + 'B. Cap instruments &amp; req'!D67 + 'B. Cap instruments &amp; req'!D68) /9%) +
      'D. Retail credit risk'!V87 + 'D. Retail credit risk'!V114 + 'D. Retail credit risk'!V166 +
      'C. Credit risk (BPR131)'!E132+ 'C. Credit risk (BPR131)'!E131</f>
        <v>0</v>
      </c>
      <c r="D23" s="23"/>
    </row>
    <row r="24" spans="1:4" ht="16.5">
      <c r="A24" s="325" t="s">
        <v>72</v>
      </c>
      <c r="B24" s="68">
        <f>SUM('C. Credit risk (BPR131)'!G141:G153) + 'E. Non-retail credit risk'!E53</f>
        <v>0</v>
      </c>
      <c r="D24" s="23"/>
    </row>
    <row r="25" spans="1:4" ht="16.5">
      <c r="A25" s="325" t="s">
        <v>73</v>
      </c>
      <c r="B25" s="68">
        <f>SUM('C. Credit risk (BPR131)'!G156:G159) + 'E. Non-retail credit risk'!E54</f>
        <v>0</v>
      </c>
      <c r="D25" s="23"/>
    </row>
    <row r="26" spans="1:4" ht="16.5">
      <c r="A26" s="325" t="s">
        <v>74</v>
      </c>
      <c r="B26" s="68">
        <f>'B. Cap instruments &amp; req'!E75 /9%</f>
        <v>0</v>
      </c>
      <c r="D26" s="23"/>
    </row>
    <row r="27" spans="1:4" ht="16.5">
      <c r="A27" s="325" t="s">
        <v>75</v>
      </c>
      <c r="B27" s="68">
        <f>'B. Cap instruments &amp; req'!D70 /9%</f>
        <v>0</v>
      </c>
      <c r="D27" s="23"/>
    </row>
    <row r="28" spans="1:4" ht="16.5">
      <c r="A28" s="325" t="s">
        <v>76</v>
      </c>
      <c r="B28" s="68">
        <f>SUM(B13:B27)</f>
        <v>0</v>
      </c>
    </row>
    <row r="29" spans="1:4" ht="16.5">
      <c r="A29" s="325" t="s">
        <v>77</v>
      </c>
      <c r="B29" s="68">
        <f>('B. Cap instruments &amp; req'!E74 /9%) + 'B. Cap instruments &amp; req'!D31</f>
        <v>0</v>
      </c>
      <c r="D29" s="23"/>
    </row>
    <row r="30" spans="1:4" ht="16.5">
      <c r="A30" s="325" t="s">
        <v>78</v>
      </c>
      <c r="B30" s="68">
        <f>('B. Cap instruments &amp; req'!E73 /9%) + 'B. Cap instruments &amp; req'!D30</f>
        <v>0</v>
      </c>
      <c r="D30" s="23"/>
    </row>
    <row r="31" spans="1:4" ht="16.5">
      <c r="A31" s="69" t="s">
        <v>79</v>
      </c>
      <c r="B31" s="68">
        <f>B28+B29+B30</f>
        <v>0</v>
      </c>
      <c r="D31" s="23"/>
    </row>
  </sheetData>
  <sheetProtection formatColumns="0" formatRows="0"/>
  <mergeCells count="1">
    <mergeCell ref="A1:B1"/>
  </mergeCells>
  <pageMargins left="0.70866141732283472" right="0.70866141732283472" top="0.74803149606299213" bottom="0.74803149606299213" header="0.31496062992125984" footer="0.31496062992125984"/>
  <pageSetup paperSize="9" orientation="portrait" r:id="rId1"/>
  <headerFooter>
    <oddHeader>&amp;C&amp;"Aptos"&amp;10&amp;K000000 IN CONFIDENCE&amp;1#_x000D_</oddHeader>
    <oddFooter>&amp;C_x000D_&amp;1#&amp;"Aptos"&amp;10&amp;K000000 IN CONFIDENCE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A499"/>
    <pageSetUpPr fitToPage="1"/>
  </sheetPr>
  <dimension ref="A1:I87"/>
  <sheetViews>
    <sheetView showGridLines="0" view="pageBreakPreview" zoomScaleNormal="85" zoomScaleSheetLayoutView="70" workbookViewId="0">
      <selection activeCell="J17" sqref="F17:J32"/>
    </sheetView>
  </sheetViews>
  <sheetFormatPr defaultColWidth="9" defaultRowHeight="14.25" customHeight="1"/>
  <cols>
    <col min="1" max="1" width="8.375" style="14" customWidth="1"/>
    <col min="2" max="2" width="123.75" style="3" customWidth="1"/>
    <col min="3" max="3" width="2.375" style="3" hidden="1" customWidth="1"/>
    <col min="4" max="4" width="26.375" style="3" customWidth="1"/>
    <col min="5" max="5" width="19.75" style="3" customWidth="1"/>
    <col min="6" max="6" width="16.625" style="3" customWidth="1"/>
    <col min="7" max="7" width="21.375" style="3" customWidth="1"/>
    <col min="8" max="8" width="2.875" style="3" customWidth="1"/>
    <col min="9" max="9" width="9" style="3" customWidth="1"/>
    <col min="10" max="16384" width="9" style="3"/>
  </cols>
  <sheetData>
    <row r="1" spans="1:8" s="8" customFormat="1" ht="33" customHeight="1">
      <c r="A1" s="72"/>
      <c r="B1" s="513" t="s">
        <v>80</v>
      </c>
      <c r="C1" s="513"/>
      <c r="D1" s="513"/>
      <c r="E1" s="513"/>
      <c r="F1" s="513"/>
      <c r="G1" s="513"/>
      <c r="H1" s="73"/>
    </row>
    <row r="2" spans="1:8" ht="14.25" customHeight="1">
      <c r="A2" s="327"/>
      <c r="B2" s="328"/>
      <c r="C2" s="328"/>
      <c r="D2" s="328"/>
      <c r="E2" s="328"/>
      <c r="F2" s="328"/>
      <c r="G2" s="328"/>
      <c r="H2" s="328"/>
    </row>
    <row r="3" spans="1:8" ht="14.25" customHeight="1">
      <c r="A3" s="327"/>
      <c r="B3" s="74" t="s">
        <v>81</v>
      </c>
      <c r="C3" s="328"/>
      <c r="D3" s="328"/>
      <c r="E3" s="328"/>
      <c r="F3" s="328"/>
      <c r="G3" s="328"/>
      <c r="H3" s="328"/>
    </row>
    <row r="4" spans="1:8" ht="40.5">
      <c r="A4" s="327"/>
      <c r="B4" s="121" t="s">
        <v>82</v>
      </c>
      <c r="C4" s="117"/>
      <c r="D4" s="118" t="s">
        <v>83</v>
      </c>
      <c r="E4" s="118" t="s">
        <v>84</v>
      </c>
      <c r="F4" s="119" t="s">
        <v>85</v>
      </c>
      <c r="G4" s="120" t="s">
        <v>86</v>
      </c>
      <c r="H4" s="328"/>
    </row>
    <row r="5" spans="1:8" ht="14.25" customHeight="1">
      <c r="A5" s="75" t="s">
        <v>87</v>
      </c>
      <c r="B5" s="76" t="s">
        <v>88</v>
      </c>
      <c r="C5" s="77"/>
      <c r="D5" s="77"/>
      <c r="E5" s="78"/>
      <c r="F5" s="79"/>
      <c r="G5" s="328"/>
      <c r="H5" s="328"/>
    </row>
    <row r="6" spans="1:8" ht="14.25" customHeight="1">
      <c r="A6" s="327" t="s">
        <v>89</v>
      </c>
      <c r="B6" s="329" t="s">
        <v>90</v>
      </c>
      <c r="C6" s="330"/>
      <c r="D6" s="331" t="s">
        <v>91</v>
      </c>
      <c r="E6" s="122"/>
      <c r="F6" s="332"/>
      <c r="G6" s="328"/>
      <c r="H6" s="328"/>
    </row>
    <row r="7" spans="1:8" ht="14.25" customHeight="1">
      <c r="A7" s="327" t="s">
        <v>92</v>
      </c>
      <c r="B7" s="329" t="s">
        <v>93</v>
      </c>
      <c r="C7" s="330"/>
      <c r="D7" s="331" t="s">
        <v>91</v>
      </c>
      <c r="E7" s="122"/>
      <c r="F7" s="332"/>
      <c r="G7" s="328"/>
      <c r="H7" s="328"/>
    </row>
    <row r="8" spans="1:8" ht="14.25" customHeight="1">
      <c r="A8" s="327" t="s">
        <v>94</v>
      </c>
      <c r="B8" s="329" t="s">
        <v>95</v>
      </c>
      <c r="C8" s="330"/>
      <c r="D8" s="331" t="s">
        <v>91</v>
      </c>
      <c r="E8" s="122"/>
      <c r="F8" s="332"/>
      <c r="G8" s="328"/>
      <c r="H8" s="328"/>
    </row>
    <row r="9" spans="1:8" ht="14.25" customHeight="1">
      <c r="A9" s="327" t="s">
        <v>96</v>
      </c>
      <c r="B9" s="329" t="s">
        <v>97</v>
      </c>
      <c r="C9" s="330"/>
      <c r="D9" s="331" t="s">
        <v>91</v>
      </c>
      <c r="E9" s="122"/>
      <c r="F9" s="332"/>
      <c r="G9" s="328"/>
      <c r="H9" s="328"/>
    </row>
    <row r="10" spans="1:8" ht="14.25" customHeight="1">
      <c r="A10" s="327" t="s">
        <v>98</v>
      </c>
      <c r="B10" s="329" t="s">
        <v>99</v>
      </c>
      <c r="C10" s="333"/>
      <c r="D10" s="331" t="s">
        <v>91</v>
      </c>
      <c r="E10" s="122"/>
      <c r="F10" s="332"/>
      <c r="G10" s="328"/>
      <c r="H10" s="328"/>
    </row>
    <row r="11" spans="1:8" ht="14.25" customHeight="1">
      <c r="A11" s="327"/>
      <c r="B11" s="334"/>
      <c r="C11" s="335"/>
      <c r="D11" s="335"/>
      <c r="E11" s="336"/>
      <c r="F11" s="332"/>
      <c r="G11" s="328"/>
      <c r="H11" s="328"/>
    </row>
    <row r="12" spans="1:8" ht="14.25" customHeight="1">
      <c r="A12" s="327"/>
      <c r="B12" s="80" t="s">
        <v>100</v>
      </c>
      <c r="C12" s="81"/>
      <c r="D12" s="81"/>
      <c r="E12" s="82"/>
      <c r="F12" s="332"/>
      <c r="G12" s="328"/>
      <c r="H12" s="328"/>
    </row>
    <row r="13" spans="1:8" ht="14.25" customHeight="1">
      <c r="A13" s="327" t="s">
        <v>101</v>
      </c>
      <c r="B13" s="325" t="s">
        <v>102</v>
      </c>
      <c r="C13" s="331"/>
      <c r="D13" s="331" t="s">
        <v>103</v>
      </c>
      <c r="E13" s="122"/>
      <c r="F13" s="332"/>
      <c r="G13" s="328"/>
      <c r="H13" s="328"/>
    </row>
    <row r="14" spans="1:8" ht="14.25" customHeight="1">
      <c r="A14" s="327" t="s">
        <v>104</v>
      </c>
      <c r="B14" s="325" t="s">
        <v>105</v>
      </c>
      <c r="C14" s="331"/>
      <c r="D14" s="331" t="s">
        <v>106</v>
      </c>
      <c r="E14" s="122"/>
      <c r="F14" s="332"/>
      <c r="G14" s="328"/>
      <c r="H14" s="328"/>
    </row>
    <row r="15" spans="1:8" ht="14.25" customHeight="1">
      <c r="A15" s="327" t="s">
        <v>107</v>
      </c>
      <c r="B15" s="325" t="s">
        <v>108</v>
      </c>
      <c r="C15" s="331"/>
      <c r="D15" s="331" t="s">
        <v>109</v>
      </c>
      <c r="E15" s="122"/>
      <c r="F15" s="332"/>
      <c r="G15" s="328"/>
      <c r="H15" s="328"/>
    </row>
    <row r="16" spans="1:8" ht="14.25" customHeight="1">
      <c r="A16" s="327" t="s">
        <v>110</v>
      </c>
      <c r="B16" s="325" t="s">
        <v>111</v>
      </c>
      <c r="C16" s="331"/>
      <c r="D16" s="331" t="s">
        <v>112</v>
      </c>
      <c r="E16" s="122"/>
      <c r="F16" s="332"/>
      <c r="G16" s="328"/>
      <c r="H16" s="328"/>
    </row>
    <row r="17" spans="1:9" ht="14.25" customHeight="1">
      <c r="A17" s="327" t="s">
        <v>113</v>
      </c>
      <c r="B17" s="325" t="s">
        <v>114</v>
      </c>
      <c r="C17" s="331"/>
      <c r="D17" s="331" t="s">
        <v>112</v>
      </c>
      <c r="E17" s="122"/>
      <c r="F17" s="332"/>
      <c r="G17" s="328"/>
      <c r="H17" s="328"/>
    </row>
    <row r="18" spans="1:9" ht="14.25" customHeight="1">
      <c r="A18" s="327" t="s">
        <v>115</v>
      </c>
      <c r="B18" s="325" t="s">
        <v>116</v>
      </c>
      <c r="C18" s="331"/>
      <c r="D18" s="331" t="s">
        <v>117</v>
      </c>
      <c r="E18" s="122"/>
      <c r="F18" s="332"/>
      <c r="G18" s="328"/>
      <c r="H18" s="328"/>
    </row>
    <row r="19" spans="1:9" ht="14.25" customHeight="1">
      <c r="A19" s="327" t="s">
        <v>118</v>
      </c>
      <c r="B19" s="325" t="s">
        <v>119</v>
      </c>
      <c r="C19" s="331"/>
      <c r="D19" s="331" t="s">
        <v>120</v>
      </c>
      <c r="E19" s="122"/>
      <c r="F19" s="332"/>
      <c r="G19" s="328"/>
      <c r="H19" s="328"/>
    </row>
    <row r="20" spans="1:9" ht="14.25" customHeight="1">
      <c r="A20" s="327" t="s">
        <v>121</v>
      </c>
      <c r="B20" s="325" t="s">
        <v>122</v>
      </c>
      <c r="C20" s="331"/>
      <c r="D20" s="331" t="s">
        <v>123</v>
      </c>
      <c r="E20" s="122"/>
      <c r="F20" s="332"/>
      <c r="G20" s="328"/>
      <c r="H20" s="328"/>
    </row>
    <row r="21" spans="1:9" ht="14.25" customHeight="1">
      <c r="A21" s="327" t="s">
        <v>124</v>
      </c>
      <c r="B21" s="325" t="s">
        <v>125</v>
      </c>
      <c r="C21" s="331"/>
      <c r="D21" s="331" t="s">
        <v>126</v>
      </c>
      <c r="E21" s="122"/>
      <c r="F21" s="332"/>
      <c r="G21" s="328"/>
      <c r="H21" s="328"/>
    </row>
    <row r="22" spans="1:9" ht="14.25" customHeight="1">
      <c r="A22" s="327" t="s">
        <v>127</v>
      </c>
      <c r="B22" s="325" t="s">
        <v>128</v>
      </c>
      <c r="C22" s="331"/>
      <c r="D22" s="331" t="s">
        <v>129</v>
      </c>
      <c r="E22" s="122"/>
      <c r="F22" s="332"/>
      <c r="G22" s="328"/>
      <c r="H22" s="328"/>
    </row>
    <row r="23" spans="1:9" ht="14.25" customHeight="1">
      <c r="A23" s="327" t="s">
        <v>130</v>
      </c>
      <c r="B23" s="325" t="s">
        <v>131</v>
      </c>
      <c r="C23" s="331"/>
      <c r="D23" s="331" t="s">
        <v>132</v>
      </c>
      <c r="E23" s="122"/>
      <c r="F23" s="332"/>
      <c r="G23" s="328"/>
      <c r="H23" s="328"/>
    </row>
    <row r="24" spans="1:9" ht="13.9" customHeight="1">
      <c r="A24" s="327" t="s">
        <v>133</v>
      </c>
      <c r="B24" s="325" t="s">
        <v>134</v>
      </c>
      <c r="C24" s="331"/>
      <c r="D24" s="331" t="s">
        <v>135</v>
      </c>
      <c r="E24" s="122"/>
      <c r="F24" s="332"/>
      <c r="G24" s="328"/>
      <c r="H24" s="328"/>
    </row>
    <row r="25" spans="1:9" ht="14.25" customHeight="1">
      <c r="A25" s="327" t="s">
        <v>136</v>
      </c>
      <c r="B25" s="83" t="s">
        <v>137</v>
      </c>
      <c r="C25" s="84"/>
      <c r="D25" s="331"/>
      <c r="E25" s="337"/>
      <c r="F25" s="123">
        <f>SUM(E6:E10)-SUM(E13:E24)</f>
        <v>0</v>
      </c>
      <c r="G25" s="328"/>
      <c r="H25" s="328"/>
    </row>
    <row r="26" spans="1:9" ht="14.25" customHeight="1">
      <c r="A26" s="327"/>
      <c r="B26" s="85"/>
      <c r="C26" s="86"/>
      <c r="D26" s="86"/>
      <c r="E26" s="87"/>
      <c r="F26" s="332"/>
      <c r="G26" s="328"/>
      <c r="H26" s="328"/>
    </row>
    <row r="27" spans="1:9" ht="14.25" customHeight="1">
      <c r="A27" s="327" t="s">
        <v>138</v>
      </c>
      <c r="B27" s="88" t="s">
        <v>139</v>
      </c>
      <c r="C27" s="86"/>
      <c r="D27" s="84"/>
      <c r="E27" s="89"/>
      <c r="F27" s="90"/>
      <c r="G27" s="328"/>
      <c r="H27" s="328"/>
    </row>
    <row r="28" spans="1:9" ht="33">
      <c r="A28" s="91" t="s">
        <v>140</v>
      </c>
      <c r="B28" s="92" t="s">
        <v>141</v>
      </c>
      <c r="C28" s="93"/>
      <c r="D28" s="93" t="s">
        <v>142</v>
      </c>
      <c r="E28" s="122"/>
      <c r="F28" s="332"/>
      <c r="G28" s="328"/>
      <c r="H28" s="328"/>
      <c r="I28" s="20"/>
    </row>
    <row r="29" spans="1:9" ht="33">
      <c r="A29" s="91" t="s">
        <v>143</v>
      </c>
      <c r="B29" s="92" t="s">
        <v>144</v>
      </c>
      <c r="C29" s="93"/>
      <c r="D29" s="93" t="s">
        <v>145</v>
      </c>
      <c r="E29" s="122"/>
      <c r="F29" s="332"/>
      <c r="G29" s="328"/>
      <c r="H29" s="328"/>
      <c r="I29" s="20"/>
    </row>
    <row r="30" spans="1:9" ht="14.25" customHeight="1">
      <c r="A30" s="91" t="s">
        <v>146</v>
      </c>
      <c r="B30" s="92" t="s">
        <v>147</v>
      </c>
      <c r="C30" s="93"/>
      <c r="D30" s="93" t="s">
        <v>142</v>
      </c>
      <c r="E30" s="122"/>
      <c r="F30" s="332"/>
      <c r="G30" s="328"/>
      <c r="H30" s="328"/>
      <c r="I30" s="20"/>
    </row>
    <row r="31" spans="1:9" ht="14.25" customHeight="1">
      <c r="A31" s="327"/>
      <c r="B31" s="338"/>
      <c r="C31" s="339"/>
      <c r="D31" s="339"/>
      <c r="E31" s="340"/>
      <c r="F31" s="332"/>
      <c r="G31" s="328"/>
      <c r="H31" s="328"/>
      <c r="I31" s="20"/>
    </row>
    <row r="32" spans="1:9" ht="14.25" customHeight="1">
      <c r="A32" s="327" t="s">
        <v>148</v>
      </c>
      <c r="B32" s="80" t="s">
        <v>149</v>
      </c>
      <c r="C32" s="81"/>
      <c r="D32" s="81"/>
      <c r="E32" s="82"/>
      <c r="F32" s="332"/>
      <c r="G32" s="328"/>
      <c r="H32" s="328"/>
      <c r="I32" s="20"/>
    </row>
    <row r="33" spans="1:9" ht="14.25" customHeight="1">
      <c r="A33" s="327" t="s">
        <v>150</v>
      </c>
      <c r="B33" s="325" t="s">
        <v>128</v>
      </c>
      <c r="C33" s="331"/>
      <c r="D33" s="331" t="s">
        <v>151</v>
      </c>
      <c r="E33" s="122"/>
      <c r="F33" s="332"/>
      <c r="G33" s="328"/>
      <c r="H33" s="328"/>
      <c r="I33" s="20"/>
    </row>
    <row r="34" spans="1:9" ht="14.25" customHeight="1">
      <c r="A34" s="327" t="s">
        <v>152</v>
      </c>
      <c r="B34" s="83" t="s">
        <v>153</v>
      </c>
      <c r="C34" s="84"/>
      <c r="D34" s="86"/>
      <c r="E34" s="87"/>
      <c r="F34" s="123">
        <f>E28+SUM(E29:E30)-E33</f>
        <v>0</v>
      </c>
      <c r="G34" s="94"/>
      <c r="H34" s="328"/>
      <c r="I34" s="20"/>
    </row>
    <row r="35" spans="1:9" ht="14.25" customHeight="1">
      <c r="A35" s="327" t="s">
        <v>154</v>
      </c>
      <c r="B35" s="83" t="s">
        <v>155</v>
      </c>
      <c r="C35" s="84"/>
      <c r="D35" s="86"/>
      <c r="E35" s="87"/>
      <c r="F35" s="123">
        <f>SUM(F34,F25)</f>
        <v>0</v>
      </c>
      <c r="G35" s="328"/>
      <c r="H35" s="328"/>
      <c r="I35" s="20"/>
    </row>
    <row r="36" spans="1:9" ht="14.25" customHeight="1">
      <c r="A36" s="327"/>
      <c r="B36" s="329"/>
      <c r="C36" s="330"/>
      <c r="D36" s="330"/>
      <c r="E36" s="341"/>
      <c r="F36" s="342"/>
      <c r="G36" s="328"/>
      <c r="H36" s="328"/>
      <c r="I36" s="20"/>
    </row>
    <row r="37" spans="1:9" ht="14.25" customHeight="1">
      <c r="A37" s="327" t="s">
        <v>156</v>
      </c>
      <c r="B37" s="88" t="s">
        <v>59</v>
      </c>
      <c r="C37" s="86"/>
      <c r="D37" s="86"/>
      <c r="E37" s="87"/>
      <c r="F37" s="95"/>
      <c r="G37" s="86"/>
      <c r="H37" s="328"/>
      <c r="I37" s="20"/>
    </row>
    <row r="38" spans="1:9" ht="33">
      <c r="A38" s="91" t="s">
        <v>157</v>
      </c>
      <c r="B38" s="92" t="s">
        <v>158</v>
      </c>
      <c r="C38" s="330"/>
      <c r="D38" s="331" t="s">
        <v>159</v>
      </c>
      <c r="E38" s="122"/>
      <c r="F38" s="332"/>
      <c r="G38" s="328"/>
      <c r="H38" s="328"/>
      <c r="I38" s="20"/>
    </row>
    <row r="39" spans="1:9" ht="33">
      <c r="A39" s="91" t="s">
        <v>160</v>
      </c>
      <c r="B39" s="92" t="s">
        <v>161</v>
      </c>
      <c r="C39" s="330"/>
      <c r="D39" s="331" t="s">
        <v>159</v>
      </c>
      <c r="E39" s="122"/>
      <c r="F39" s="332"/>
      <c r="G39" s="328"/>
      <c r="H39" s="328"/>
      <c r="I39" s="20"/>
    </row>
    <row r="40" spans="1:9" ht="33">
      <c r="A40" s="91" t="s">
        <v>162</v>
      </c>
      <c r="B40" s="92" t="s">
        <v>163</v>
      </c>
      <c r="C40" s="330"/>
      <c r="D40" s="331" t="s">
        <v>164</v>
      </c>
      <c r="E40" s="122"/>
      <c r="F40" s="332"/>
      <c r="G40" s="328"/>
      <c r="H40" s="328"/>
      <c r="I40" s="20"/>
    </row>
    <row r="41" spans="1:9" ht="16.5" customHeight="1">
      <c r="A41" s="91" t="s">
        <v>165</v>
      </c>
      <c r="B41" s="92" t="s">
        <v>166</v>
      </c>
      <c r="C41" s="330"/>
      <c r="D41" s="331" t="s">
        <v>167</v>
      </c>
      <c r="E41" s="122"/>
      <c r="F41" s="332"/>
      <c r="G41" s="328"/>
      <c r="H41" s="328"/>
      <c r="I41" s="20"/>
    </row>
    <row r="42" spans="1:9" ht="14.25" customHeight="1">
      <c r="A42" s="327" t="s">
        <v>168</v>
      </c>
      <c r="B42" s="329" t="s">
        <v>169</v>
      </c>
      <c r="C42" s="330"/>
      <c r="D42" s="331" t="s">
        <v>167</v>
      </c>
      <c r="E42" s="122"/>
      <c r="F42" s="332"/>
      <c r="G42" s="328"/>
      <c r="H42" s="328"/>
    </row>
    <row r="43" spans="1:9" ht="14.25" customHeight="1">
      <c r="A43" s="327" t="s">
        <v>170</v>
      </c>
      <c r="B43" s="329" t="s">
        <v>171</v>
      </c>
      <c r="C43" s="330"/>
      <c r="D43" s="331" t="s">
        <v>172</v>
      </c>
      <c r="E43" s="122"/>
      <c r="F43" s="332"/>
      <c r="G43" s="328"/>
      <c r="H43" s="328"/>
    </row>
    <row r="44" spans="1:9" ht="14.25" customHeight="1">
      <c r="A44" s="327"/>
      <c r="B44" s="329"/>
      <c r="C44" s="330"/>
      <c r="D44" s="330"/>
      <c r="E44" s="341"/>
      <c r="F44" s="332"/>
      <c r="G44" s="328"/>
      <c r="H44" s="328"/>
    </row>
    <row r="45" spans="1:9" ht="14.25" customHeight="1">
      <c r="A45" s="327" t="s">
        <v>173</v>
      </c>
      <c r="B45" s="80" t="s">
        <v>174</v>
      </c>
      <c r="C45" s="81"/>
      <c r="D45" s="81"/>
      <c r="E45" s="82"/>
      <c r="F45" s="332"/>
      <c r="G45" s="328"/>
      <c r="H45" s="328"/>
    </row>
    <row r="46" spans="1:9" ht="14.1" customHeight="1">
      <c r="A46" s="327" t="s">
        <v>175</v>
      </c>
      <c r="B46" s="325" t="s">
        <v>128</v>
      </c>
      <c r="C46" s="331"/>
      <c r="D46" s="331" t="s">
        <v>176</v>
      </c>
      <c r="E46" s="122"/>
      <c r="F46" s="332"/>
      <c r="G46" s="328"/>
      <c r="H46" s="328"/>
    </row>
    <row r="47" spans="1:9" ht="14.25" customHeight="1">
      <c r="A47" s="327" t="s">
        <v>177</v>
      </c>
      <c r="B47" s="83" t="s">
        <v>178</v>
      </c>
      <c r="C47" s="84"/>
      <c r="D47" s="86"/>
      <c r="E47" s="96"/>
      <c r="F47" s="123">
        <f>E38+SUM(E39:E43)-E46</f>
        <v>0</v>
      </c>
      <c r="G47" s="94"/>
      <c r="H47" s="328"/>
    </row>
    <row r="48" spans="1:9" ht="14.25" customHeight="1">
      <c r="A48" s="327" t="s">
        <v>179</v>
      </c>
      <c r="B48" s="97" t="s">
        <v>60</v>
      </c>
      <c r="C48" s="98"/>
      <c r="D48" s="99"/>
      <c r="E48" s="100"/>
      <c r="F48" s="123">
        <f>SUM(F35+F47)</f>
        <v>0</v>
      </c>
      <c r="G48" s="328"/>
      <c r="H48" s="328"/>
    </row>
    <row r="49" spans="1:9" ht="14.25" customHeight="1">
      <c r="A49" s="327"/>
      <c r="B49" s="101"/>
      <c r="C49" s="101"/>
      <c r="D49" s="101"/>
      <c r="E49" s="101"/>
      <c r="F49" s="86"/>
      <c r="G49" s="328"/>
      <c r="H49" s="328"/>
    </row>
    <row r="50" spans="1:9" ht="14.25" customHeight="1">
      <c r="A50" s="327"/>
      <c r="B50" s="102" t="s">
        <v>180</v>
      </c>
      <c r="C50" s="101"/>
      <c r="D50" s="101"/>
      <c r="E50" s="101"/>
      <c r="F50" s="86"/>
      <c r="G50" s="328"/>
      <c r="H50" s="328"/>
    </row>
    <row r="51" spans="1:9" ht="60.75">
      <c r="A51" s="327"/>
      <c r="B51" s="132" t="s">
        <v>181</v>
      </c>
      <c r="C51" s="130"/>
      <c r="D51" s="131"/>
      <c r="E51" s="118" t="s">
        <v>182</v>
      </c>
      <c r="F51" s="119" t="s">
        <v>183</v>
      </c>
      <c r="G51" s="328"/>
      <c r="H51" s="328"/>
    </row>
    <row r="52" spans="1:9" ht="14.25" customHeight="1">
      <c r="A52" s="327" t="s">
        <v>184</v>
      </c>
      <c r="B52" s="329" t="s">
        <v>185</v>
      </c>
      <c r="C52" s="343"/>
      <c r="D52" s="344"/>
      <c r="E52" s="345">
        <f>SUM(E6:E10)</f>
        <v>0</v>
      </c>
      <c r="F52" s="345">
        <f>F25</f>
        <v>0</v>
      </c>
      <c r="G52" s="328"/>
      <c r="H52" s="328"/>
    </row>
    <row r="53" spans="1:9" ht="14.25" customHeight="1">
      <c r="A53" s="327" t="s">
        <v>186</v>
      </c>
      <c r="B53" s="329" t="s">
        <v>187</v>
      </c>
      <c r="C53" s="328"/>
      <c r="D53" s="328"/>
      <c r="E53" s="345">
        <f>SUM(E28:E30)</f>
        <v>0</v>
      </c>
      <c r="F53" s="345">
        <f>F34</f>
        <v>0</v>
      </c>
      <c r="G53" s="328"/>
      <c r="H53" s="328"/>
    </row>
    <row r="54" spans="1:9" ht="14.25" customHeight="1">
      <c r="A54" s="327" t="s">
        <v>188</v>
      </c>
      <c r="B54" s="329" t="s">
        <v>189</v>
      </c>
      <c r="C54" s="328"/>
      <c r="D54" s="328"/>
      <c r="E54" s="345">
        <f>SUM(E38:E43)</f>
        <v>0</v>
      </c>
      <c r="F54" s="346">
        <f>F47</f>
        <v>0</v>
      </c>
      <c r="G54" s="328"/>
      <c r="H54" s="328"/>
    </row>
    <row r="55" spans="1:9" ht="14.25" customHeight="1">
      <c r="A55" s="327" t="s">
        <v>190</v>
      </c>
      <c r="B55" s="347" t="s">
        <v>191</v>
      </c>
      <c r="C55" s="348"/>
      <c r="D55" s="349"/>
      <c r="E55" s="123">
        <f>SUM(E52:E54)</f>
        <v>0</v>
      </c>
      <c r="F55" s="123">
        <f>SUM(F52:F54)</f>
        <v>0</v>
      </c>
      <c r="G55" s="328"/>
      <c r="H55" s="328"/>
    </row>
    <row r="56" spans="1:9" ht="14.25" customHeight="1">
      <c r="A56" s="327"/>
      <c r="B56" s="343"/>
      <c r="C56" s="328"/>
      <c r="D56" s="328"/>
      <c r="E56" s="328"/>
      <c r="F56" s="328"/>
      <c r="G56" s="328"/>
      <c r="H56" s="328"/>
    </row>
    <row r="57" spans="1:9" ht="14.25" customHeight="1">
      <c r="A57" s="327"/>
      <c r="B57" s="103"/>
      <c r="C57" s="104"/>
      <c r="D57" s="104"/>
      <c r="E57" s="104"/>
      <c r="F57" s="86"/>
      <c r="G57" s="328"/>
      <c r="H57" s="328"/>
    </row>
    <row r="58" spans="1:9" ht="40.5">
      <c r="A58" s="327"/>
      <c r="B58" s="132" t="s">
        <v>192</v>
      </c>
      <c r="C58" s="129"/>
      <c r="D58" s="128" t="s">
        <v>85</v>
      </c>
      <c r="E58" s="128" t="s">
        <v>193</v>
      </c>
      <c r="F58" s="105"/>
      <c r="G58" s="106"/>
      <c r="H58" s="328"/>
    </row>
    <row r="59" spans="1:9" ht="14.25" customHeight="1">
      <c r="A59" s="327"/>
      <c r="B59" s="107" t="s">
        <v>194</v>
      </c>
      <c r="C59" s="108"/>
      <c r="D59" s="127">
        <f>'B. Cap instruments &amp; req'!D89</f>
        <v>0</v>
      </c>
      <c r="E59" s="110"/>
      <c r="F59" s="110"/>
      <c r="G59" s="111"/>
      <c r="H59" s="328"/>
    </row>
    <row r="60" spans="1:9" ht="14.25" customHeight="1">
      <c r="A60" s="327"/>
      <c r="B60" s="92" t="s">
        <v>195</v>
      </c>
      <c r="C60" s="112"/>
      <c r="D60" s="124">
        <f>F25</f>
        <v>0</v>
      </c>
      <c r="E60" s="125" t="e">
        <f>D60/D59</f>
        <v>#DIV/0!</v>
      </c>
      <c r="F60" s="110"/>
      <c r="G60" s="113"/>
      <c r="H60" s="328"/>
    </row>
    <row r="61" spans="1:9" ht="14.25" customHeight="1">
      <c r="A61" s="327"/>
      <c r="B61" s="92" t="s">
        <v>196</v>
      </c>
      <c r="C61" s="112"/>
      <c r="D61" s="124">
        <f>F35</f>
        <v>0</v>
      </c>
      <c r="E61" s="125" t="e">
        <f>D61/D59</f>
        <v>#DIV/0!</v>
      </c>
      <c r="F61" s="110"/>
      <c r="G61" s="113"/>
      <c r="H61" s="328"/>
    </row>
    <row r="62" spans="1:9" ht="14.25" customHeight="1">
      <c r="A62" s="327"/>
      <c r="B62" s="92" t="s">
        <v>60</v>
      </c>
      <c r="C62" s="108"/>
      <c r="D62" s="124">
        <f>F48</f>
        <v>0</v>
      </c>
      <c r="E62" s="125" t="e">
        <f>D62/D59</f>
        <v>#DIV/0!</v>
      </c>
      <c r="F62" s="110"/>
      <c r="G62" s="113"/>
      <c r="H62" s="328"/>
    </row>
    <row r="63" spans="1:9" ht="14.25" customHeight="1">
      <c r="A63" s="327"/>
      <c r="B63" s="92" t="s">
        <v>197</v>
      </c>
      <c r="C63" s="108"/>
      <c r="D63" s="108"/>
      <c r="E63" s="125" t="e">
        <f>G69</f>
        <v>#DIV/0!</v>
      </c>
      <c r="F63" s="110"/>
      <c r="G63" s="111"/>
      <c r="H63" s="328"/>
      <c r="I63" s="20"/>
    </row>
    <row r="64" spans="1:9" ht="14.25" customHeight="1">
      <c r="A64" s="327"/>
      <c r="B64" s="92"/>
      <c r="C64" s="108"/>
      <c r="D64" s="108"/>
      <c r="E64" s="108"/>
      <c r="F64" s="110"/>
      <c r="G64" s="111"/>
      <c r="H64" s="328"/>
      <c r="I64" s="20"/>
    </row>
    <row r="65" spans="1:9" ht="64.5" customHeight="1">
      <c r="A65" s="327"/>
      <c r="B65" s="92"/>
      <c r="C65" s="108"/>
      <c r="D65" s="128" t="s">
        <v>198</v>
      </c>
      <c r="E65" s="128" t="s">
        <v>196</v>
      </c>
      <c r="F65" s="128" t="s">
        <v>60</v>
      </c>
      <c r="G65" s="128" t="s">
        <v>199</v>
      </c>
      <c r="H65" s="328"/>
      <c r="I65" s="20"/>
    </row>
    <row r="66" spans="1:9" ht="14.25" customHeight="1">
      <c r="A66" s="327"/>
      <c r="B66" s="92" t="s">
        <v>200</v>
      </c>
      <c r="C66" s="108"/>
      <c r="D66" s="298">
        <v>4.4999999999999998E-2</v>
      </c>
      <c r="E66" s="298">
        <v>7.0000000000000007E-2</v>
      </c>
      <c r="F66" s="298">
        <v>0.09</v>
      </c>
      <c r="G66" s="111"/>
      <c r="H66" s="328"/>
    </row>
    <row r="67" spans="1:9" ht="14.25" customHeight="1">
      <c r="A67" s="327"/>
      <c r="B67" s="92" t="s">
        <v>201</v>
      </c>
      <c r="C67" s="108"/>
      <c r="D67" s="126">
        <f>D66</f>
        <v>4.4999999999999998E-2</v>
      </c>
      <c r="E67" s="126">
        <f>E66-D66</f>
        <v>2.5000000000000008E-2</v>
      </c>
      <c r="F67" s="126">
        <f>F66-E66</f>
        <v>1.999999999999999E-2</v>
      </c>
      <c r="G67" s="111"/>
      <c r="H67" s="328"/>
    </row>
    <row r="68" spans="1:9" ht="14.25" customHeight="1">
      <c r="A68" s="327"/>
      <c r="B68" s="92" t="s">
        <v>202</v>
      </c>
      <c r="C68" s="108"/>
      <c r="D68" s="126" t="e">
        <f>E60</f>
        <v>#DIV/0!</v>
      </c>
      <c r="E68" s="126" t="e">
        <f>E61-E60</f>
        <v>#DIV/0!</v>
      </c>
      <c r="F68" s="126" t="e">
        <f>E62-E61</f>
        <v>#DIV/0!</v>
      </c>
      <c r="G68" s="111"/>
      <c r="H68" s="328"/>
    </row>
    <row r="69" spans="1:9" ht="14.25" customHeight="1">
      <c r="A69" s="327"/>
      <c r="B69" s="92" t="s">
        <v>203</v>
      </c>
      <c r="C69" s="114"/>
      <c r="D69" s="126" t="e">
        <f>E60-$D$66</f>
        <v>#DIV/0!</v>
      </c>
      <c r="E69" s="126" t="e">
        <f>E61-$E$66</f>
        <v>#DIV/0!</v>
      </c>
      <c r="F69" s="126" t="e">
        <f>E62-$F$66</f>
        <v>#DIV/0!</v>
      </c>
      <c r="G69" s="126" t="e">
        <f>MIN(D69:F69)</f>
        <v>#DIV/0!</v>
      </c>
      <c r="H69" s="328"/>
      <c r="I69" s="21"/>
    </row>
    <row r="70" spans="1:9" ht="14.25" customHeight="1">
      <c r="A70" s="327"/>
      <c r="B70" s="92"/>
      <c r="C70" s="108"/>
      <c r="D70" s="108"/>
      <c r="E70" s="108"/>
      <c r="F70" s="108"/>
      <c r="G70" s="115"/>
      <c r="H70" s="328"/>
    </row>
    <row r="71" spans="1:9" ht="14.25" customHeight="1">
      <c r="A71" s="327"/>
      <c r="B71" s="92"/>
      <c r="C71" s="108"/>
      <c r="D71" s="108"/>
      <c r="E71" s="108"/>
      <c r="F71" s="108"/>
      <c r="G71" s="115"/>
      <c r="H71" s="328"/>
    </row>
    <row r="72" spans="1:9" ht="14.25" customHeight="1">
      <c r="A72" s="327"/>
      <c r="B72" s="92"/>
      <c r="C72" s="108"/>
      <c r="D72" s="108"/>
      <c r="E72" s="108"/>
      <c r="F72" s="108"/>
      <c r="G72" s="115"/>
      <c r="H72" s="328"/>
    </row>
    <row r="73" spans="1:9" ht="14.25" customHeight="1">
      <c r="A73" s="327"/>
      <c r="B73" s="92"/>
      <c r="C73" s="108"/>
      <c r="D73" s="509" t="s">
        <v>204</v>
      </c>
      <c r="E73" s="509" t="s">
        <v>205</v>
      </c>
      <c r="F73" s="509" t="s">
        <v>206</v>
      </c>
      <c r="G73" s="511" t="s">
        <v>207</v>
      </c>
      <c r="H73" s="328"/>
      <c r="I73" s="20"/>
    </row>
    <row r="74" spans="1:9" ht="14.25" customHeight="1">
      <c r="A74" s="327"/>
      <c r="B74" s="92"/>
      <c r="C74" s="108"/>
      <c r="D74" s="509"/>
      <c r="E74" s="509"/>
      <c r="F74" s="509"/>
      <c r="G74" s="511"/>
      <c r="H74" s="328"/>
      <c r="I74" s="20"/>
    </row>
    <row r="75" spans="1:9" ht="14.25" customHeight="1">
      <c r="A75" s="327"/>
      <c r="B75" s="92"/>
      <c r="C75" s="108"/>
      <c r="D75" s="509"/>
      <c r="E75" s="509"/>
      <c r="F75" s="509"/>
      <c r="G75" s="511"/>
      <c r="H75" s="328"/>
      <c r="I75" s="20"/>
    </row>
    <row r="76" spans="1:9" ht="14.25" customHeight="1">
      <c r="A76" s="327"/>
      <c r="B76" s="92"/>
      <c r="C76" s="108"/>
      <c r="D76" s="509"/>
      <c r="E76" s="509"/>
      <c r="F76" s="509"/>
      <c r="G76" s="511"/>
      <c r="H76" s="328"/>
      <c r="I76" s="20"/>
    </row>
    <row r="77" spans="1:9" ht="14.25" customHeight="1">
      <c r="A77" s="327"/>
      <c r="B77" s="92"/>
      <c r="C77" s="108"/>
      <c r="D77" s="509"/>
      <c r="E77" s="509"/>
      <c r="F77" s="509"/>
      <c r="G77" s="511"/>
      <c r="H77" s="328"/>
      <c r="I77" s="20"/>
    </row>
    <row r="78" spans="1:9" ht="14.25" customHeight="1">
      <c r="A78" s="327"/>
      <c r="B78" s="92"/>
      <c r="C78" s="108"/>
      <c r="D78" s="509"/>
      <c r="E78" s="509"/>
      <c r="F78" s="509"/>
      <c r="G78" s="511"/>
      <c r="H78" s="328"/>
      <c r="I78" s="20"/>
    </row>
    <row r="79" spans="1:9" ht="14.25" customHeight="1">
      <c r="A79" s="327"/>
      <c r="B79" s="92"/>
      <c r="C79" s="108"/>
      <c r="D79" s="509"/>
      <c r="E79" s="509"/>
      <c r="F79" s="509"/>
      <c r="G79" s="511"/>
      <c r="H79" s="328"/>
      <c r="I79" s="20"/>
    </row>
    <row r="80" spans="1:9" ht="14.25" customHeight="1">
      <c r="A80" s="327"/>
      <c r="B80" s="92"/>
      <c r="C80" s="108"/>
      <c r="D80" s="509"/>
      <c r="E80" s="509"/>
      <c r="F80" s="509"/>
      <c r="G80" s="511"/>
      <c r="H80" s="328"/>
      <c r="I80" s="20"/>
    </row>
    <row r="81" spans="1:9" ht="14.25" customHeight="1">
      <c r="A81" s="327"/>
      <c r="B81" s="92"/>
      <c r="C81" s="108"/>
      <c r="D81" s="509"/>
      <c r="E81" s="509"/>
      <c r="F81" s="509"/>
      <c r="G81" s="511"/>
      <c r="H81" s="328"/>
      <c r="I81" s="20"/>
    </row>
    <row r="82" spans="1:9" ht="14.25" customHeight="1">
      <c r="A82" s="327"/>
      <c r="B82" s="92"/>
      <c r="C82" s="108"/>
      <c r="D82" s="509"/>
      <c r="E82" s="509"/>
      <c r="F82" s="509"/>
      <c r="G82" s="511"/>
      <c r="H82" s="328"/>
      <c r="I82" s="20"/>
    </row>
    <row r="83" spans="1:9" ht="14.25" customHeight="1">
      <c r="A83" s="327"/>
      <c r="B83" s="92"/>
      <c r="C83" s="108"/>
      <c r="D83" s="509"/>
      <c r="E83" s="509"/>
      <c r="F83" s="509"/>
      <c r="G83" s="511"/>
      <c r="H83" s="328"/>
      <c r="I83" s="20"/>
    </row>
    <row r="84" spans="1:9" ht="14.25" customHeight="1">
      <c r="A84" s="327"/>
      <c r="B84" s="92"/>
      <c r="C84" s="108"/>
      <c r="D84" s="509"/>
      <c r="E84" s="509"/>
      <c r="F84" s="509"/>
      <c r="G84" s="511"/>
      <c r="H84" s="328"/>
      <c r="I84" s="20"/>
    </row>
    <row r="85" spans="1:9" ht="108.95" customHeight="1">
      <c r="A85" s="327"/>
      <c r="B85" s="116"/>
      <c r="C85" s="114"/>
      <c r="D85" s="510"/>
      <c r="E85" s="510"/>
      <c r="F85" s="510"/>
      <c r="G85" s="512"/>
      <c r="H85" s="328"/>
      <c r="I85" s="20"/>
    </row>
    <row r="86" spans="1:9" ht="14.25" customHeight="1">
      <c r="A86" s="327"/>
      <c r="B86" s="343"/>
      <c r="C86" s="343"/>
      <c r="D86" s="343"/>
      <c r="E86" s="343"/>
      <c r="F86" s="328"/>
      <c r="G86" s="328"/>
      <c r="H86" s="328"/>
    </row>
    <row r="87" spans="1:9" ht="14.25" customHeight="1">
      <c r="B87" s="2"/>
      <c r="C87" s="2"/>
      <c r="D87" s="2"/>
      <c r="E87" s="2"/>
      <c r="F87" s="1"/>
    </row>
  </sheetData>
  <sheetProtection formatColumns="0" formatRows="0"/>
  <mergeCells count="5">
    <mergeCell ref="D73:D85"/>
    <mergeCell ref="E73:E85"/>
    <mergeCell ref="F73:F85"/>
    <mergeCell ref="G73:G85"/>
    <mergeCell ref="B1:G1"/>
  </mergeCells>
  <pageMargins left="0.70866141732283472" right="0.70866141732283472" top="0.74803149606299213" bottom="0.74803149606299213" header="0.31496062992125984" footer="0.31496062992125984"/>
  <pageSetup paperSize="8" scale="48" orientation="landscape" r:id="rId1"/>
  <headerFooter>
    <oddHeader>&amp;C&amp;"Aptos"&amp;10&amp;K000000 IN CONFIDENCE&amp;1#_x000D_&amp;R&amp;Z&amp;F
&amp;A</oddHeader>
    <oddFooter>&amp;C_x000D_&amp;1#&amp;"Aptos"&amp;10&amp;K000000 IN CONFIDENCE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A499"/>
    <pageSetUpPr fitToPage="1"/>
  </sheetPr>
  <dimension ref="A1:L90"/>
  <sheetViews>
    <sheetView showGridLines="0" view="pageBreakPreview" zoomScaleNormal="70" zoomScaleSheetLayoutView="100" workbookViewId="0"/>
  </sheetViews>
  <sheetFormatPr defaultColWidth="9" defaultRowHeight="14.25"/>
  <cols>
    <col min="1" max="1" width="6.875" style="3" customWidth="1"/>
    <col min="2" max="2" width="82.125" style="3" customWidth="1"/>
    <col min="3" max="4" width="15.625" style="3" customWidth="1"/>
    <col min="5" max="5" width="16.625" style="3" customWidth="1"/>
    <col min="6" max="9" width="15.625" style="3" customWidth="1"/>
    <col min="10" max="10" width="73.125" style="3" customWidth="1"/>
    <col min="11" max="11" width="16.625" style="3" customWidth="1"/>
    <col min="12" max="12" width="15.25" style="3" customWidth="1"/>
    <col min="13" max="16384" width="9" style="3"/>
  </cols>
  <sheetData>
    <row r="1" spans="1:12" ht="40.5">
      <c r="A1" s="133"/>
      <c r="B1" s="513" t="s">
        <v>208</v>
      </c>
      <c r="C1" s="513"/>
      <c r="D1" s="513"/>
      <c r="E1" s="513"/>
      <c r="F1" s="513"/>
      <c r="G1" s="513"/>
      <c r="H1" s="513"/>
      <c r="I1" s="513"/>
      <c r="J1" s="513"/>
      <c r="K1" s="513"/>
      <c r="L1" s="328"/>
    </row>
    <row r="2" spans="1:12" ht="25.5">
      <c r="A2" s="301"/>
      <c r="B2" s="516" t="s">
        <v>209</v>
      </c>
      <c r="C2" s="516"/>
      <c r="D2" s="516"/>
      <c r="E2" s="516"/>
      <c r="F2" s="516"/>
      <c r="G2" s="516"/>
      <c r="H2" s="516"/>
      <c r="I2" s="516"/>
      <c r="J2" s="516"/>
      <c r="K2" s="516"/>
      <c r="L2" s="301"/>
    </row>
    <row r="3" spans="1:12" ht="16.5">
      <c r="A3" s="301"/>
      <c r="B3" s="135" t="s">
        <v>210</v>
      </c>
      <c r="C3" s="301"/>
      <c r="D3" s="301"/>
      <c r="E3" s="301"/>
      <c r="F3" s="301"/>
      <c r="G3" s="301"/>
      <c r="H3" s="301"/>
      <c r="I3" s="301"/>
      <c r="J3" s="301"/>
      <c r="K3" s="301"/>
      <c r="L3" s="301"/>
    </row>
    <row r="4" spans="1:12" ht="16.5">
      <c r="A4" s="301"/>
      <c r="B4" s="301"/>
      <c r="C4" s="301"/>
      <c r="D4" s="301"/>
      <c r="E4" s="301"/>
      <c r="F4" s="301"/>
      <c r="G4" s="301"/>
      <c r="H4" s="301"/>
      <c r="I4" s="301"/>
      <c r="J4" s="301"/>
      <c r="K4" s="301"/>
      <c r="L4" s="301"/>
    </row>
    <row r="5" spans="1:12" ht="60.75">
      <c r="A5" s="136"/>
      <c r="B5" s="149" t="s">
        <v>211</v>
      </c>
      <c r="C5" s="142" t="s">
        <v>212</v>
      </c>
      <c r="D5" s="142" t="s">
        <v>213</v>
      </c>
      <c r="E5" s="142" t="s">
        <v>214</v>
      </c>
      <c r="F5" s="142" t="s">
        <v>215</v>
      </c>
      <c r="G5" s="142" t="s">
        <v>216</v>
      </c>
      <c r="H5" s="142" t="s">
        <v>217</v>
      </c>
      <c r="I5" s="142" t="s">
        <v>218</v>
      </c>
      <c r="J5" s="350"/>
      <c r="K5" s="350"/>
      <c r="L5" s="301"/>
    </row>
    <row r="6" spans="1:12" ht="17.25">
      <c r="A6" s="301"/>
      <c r="B6" s="301"/>
      <c r="C6" s="143" t="s">
        <v>219</v>
      </c>
      <c r="D6" s="143" t="s">
        <v>219</v>
      </c>
      <c r="E6" s="143" t="s">
        <v>219</v>
      </c>
      <c r="F6" s="143" t="s">
        <v>219</v>
      </c>
      <c r="G6" s="143" t="s">
        <v>220</v>
      </c>
      <c r="H6" s="143" t="s">
        <v>220</v>
      </c>
      <c r="I6" s="143" t="s">
        <v>220</v>
      </c>
      <c r="J6" s="301"/>
      <c r="K6" s="301"/>
      <c r="L6" s="301"/>
    </row>
    <row r="7" spans="1:12" ht="16.5">
      <c r="A7" s="301"/>
      <c r="B7" s="301"/>
      <c r="C7" s="350"/>
      <c r="D7" s="350"/>
      <c r="E7" s="350"/>
      <c r="F7" s="350"/>
      <c r="G7" s="350"/>
      <c r="H7" s="350"/>
      <c r="I7" s="350"/>
      <c r="J7" s="301"/>
      <c r="K7" s="301"/>
      <c r="L7" s="301"/>
    </row>
    <row r="8" spans="1:12" ht="16.5">
      <c r="A8" s="301" t="s">
        <v>221</v>
      </c>
      <c r="B8" s="135" t="s">
        <v>195</v>
      </c>
      <c r="C8" s="301"/>
      <c r="D8" s="301"/>
      <c r="E8" s="301"/>
      <c r="F8" s="301"/>
      <c r="G8" s="301"/>
      <c r="H8" s="301"/>
      <c r="I8" s="301"/>
      <c r="J8" s="301"/>
      <c r="K8" s="301"/>
      <c r="L8" s="301"/>
    </row>
    <row r="9" spans="1:12" ht="16.5">
      <c r="A9" s="301" t="s">
        <v>222</v>
      </c>
      <c r="B9" s="301" t="s">
        <v>223</v>
      </c>
      <c r="C9" s="147"/>
      <c r="D9" s="351"/>
      <c r="E9" s="351"/>
      <c r="F9" s="144">
        <f>C9</f>
        <v>0</v>
      </c>
      <c r="G9" s="301"/>
      <c r="H9" s="301"/>
      <c r="I9" s="301"/>
      <c r="J9" s="301"/>
      <c r="K9" s="301"/>
      <c r="L9" s="301"/>
    </row>
    <row r="10" spans="1:12" ht="16.5">
      <c r="A10" s="301" t="s">
        <v>91</v>
      </c>
      <c r="B10" s="301" t="s">
        <v>224</v>
      </c>
      <c r="C10" s="147"/>
      <c r="D10" s="351"/>
      <c r="E10" s="351"/>
      <c r="F10" s="144">
        <f>C10</f>
        <v>0</v>
      </c>
      <c r="G10" s="301"/>
      <c r="H10" s="301"/>
      <c r="I10" s="301"/>
      <c r="J10" s="301"/>
      <c r="K10" s="301"/>
      <c r="L10" s="301"/>
    </row>
    <row r="11" spans="1:12" s="258" customFormat="1" ht="16.5">
      <c r="A11" s="301" t="s">
        <v>103</v>
      </c>
      <c r="B11" s="301" t="s">
        <v>225</v>
      </c>
      <c r="C11" s="147"/>
      <c r="D11" s="351"/>
      <c r="E11" s="351"/>
      <c r="F11" s="144">
        <f>C11</f>
        <v>0</v>
      </c>
      <c r="G11" s="302"/>
      <c r="H11" s="302"/>
      <c r="I11" s="302"/>
      <c r="J11" s="302"/>
      <c r="K11" s="302"/>
      <c r="L11" s="302"/>
    </row>
    <row r="12" spans="1:12" s="258" customFormat="1" ht="16.5">
      <c r="A12" s="301" t="s">
        <v>106</v>
      </c>
      <c r="B12" s="301" t="s">
        <v>226</v>
      </c>
      <c r="C12" s="147"/>
      <c r="D12" s="351"/>
      <c r="E12" s="351"/>
      <c r="F12" s="144">
        <f>C12</f>
        <v>0</v>
      </c>
      <c r="G12" s="302"/>
      <c r="H12" s="302"/>
      <c r="I12" s="302"/>
      <c r="J12" s="302"/>
      <c r="K12" s="302"/>
      <c r="L12" s="302"/>
    </row>
    <row r="13" spans="1:12" ht="16.5">
      <c r="A13" s="301"/>
      <c r="B13" s="301"/>
      <c r="C13" s="351"/>
      <c r="D13" s="351"/>
      <c r="E13" s="351"/>
      <c r="F13" s="351"/>
      <c r="G13" s="301"/>
      <c r="H13" s="301"/>
      <c r="I13" s="301"/>
      <c r="J13" s="301"/>
      <c r="K13" s="301"/>
      <c r="L13" s="301"/>
    </row>
    <row r="14" spans="1:12" ht="16.5">
      <c r="A14" s="301" t="s">
        <v>227</v>
      </c>
      <c r="B14" s="135" t="s">
        <v>228</v>
      </c>
      <c r="C14" s="351"/>
      <c r="D14" s="351"/>
      <c r="E14" s="351"/>
      <c r="F14" s="351"/>
      <c r="G14" s="301"/>
      <c r="H14" s="301"/>
      <c r="I14" s="301"/>
      <c r="J14" s="301"/>
      <c r="K14" s="301"/>
      <c r="L14" s="301"/>
    </row>
    <row r="15" spans="1:12" ht="16.5" hidden="1">
      <c r="A15" s="301" t="s">
        <v>229</v>
      </c>
      <c r="B15" s="302" t="s">
        <v>230</v>
      </c>
      <c r="C15" s="147"/>
      <c r="D15" s="147"/>
      <c r="E15" s="147"/>
      <c r="F15" s="144">
        <f>C15-SUM(D15:E15)</f>
        <v>0</v>
      </c>
      <c r="G15" s="148"/>
      <c r="H15" s="148"/>
      <c r="I15" s="148"/>
      <c r="J15" s="301"/>
      <c r="K15" s="301"/>
      <c r="L15" s="301"/>
    </row>
    <row r="16" spans="1:12" ht="16.5">
      <c r="A16" s="301" t="s">
        <v>142</v>
      </c>
      <c r="B16" s="301" t="s">
        <v>231</v>
      </c>
      <c r="C16" s="147"/>
      <c r="D16" s="147"/>
      <c r="E16" s="147"/>
      <c r="F16" s="144">
        <f>C16-SUM(D16:E16)</f>
        <v>0</v>
      </c>
      <c r="G16" s="148"/>
      <c r="H16" s="148"/>
      <c r="I16" s="148"/>
      <c r="J16" s="301"/>
      <c r="K16" s="301"/>
      <c r="L16" s="301"/>
    </row>
    <row r="17" spans="1:12" ht="16.5">
      <c r="A17" s="301"/>
      <c r="B17" s="301"/>
      <c r="C17" s="351"/>
      <c r="D17" s="351"/>
      <c r="E17" s="351"/>
      <c r="F17" s="351"/>
      <c r="G17" s="301"/>
      <c r="H17" s="301"/>
      <c r="I17" s="301"/>
      <c r="J17" s="301"/>
      <c r="K17" s="301"/>
      <c r="L17" s="301"/>
    </row>
    <row r="18" spans="1:12" ht="16.5">
      <c r="A18" s="301" t="s">
        <v>232</v>
      </c>
      <c r="B18" s="135" t="s">
        <v>233</v>
      </c>
      <c r="C18" s="351"/>
      <c r="D18" s="351"/>
      <c r="E18" s="351"/>
      <c r="F18" s="351"/>
      <c r="G18" s="301"/>
      <c r="H18" s="301"/>
      <c r="I18" s="301"/>
      <c r="J18" s="301"/>
      <c r="K18" s="301"/>
      <c r="L18" s="301"/>
    </row>
    <row r="19" spans="1:12" ht="16.5">
      <c r="A19" s="301" t="s">
        <v>234</v>
      </c>
      <c r="B19" s="301" t="s">
        <v>235</v>
      </c>
      <c r="C19" s="147"/>
      <c r="D19" s="147"/>
      <c r="E19" s="147"/>
      <c r="F19" s="144">
        <f>C19-SUM(D19:E19)</f>
        <v>0</v>
      </c>
      <c r="G19" s="148"/>
      <c r="H19" s="148"/>
      <c r="I19" s="148"/>
      <c r="J19" s="301"/>
      <c r="K19" s="301"/>
      <c r="L19" s="301"/>
    </row>
    <row r="20" spans="1:12" ht="16.5">
      <c r="A20" s="301" t="s">
        <v>236</v>
      </c>
      <c r="B20" s="301" t="s">
        <v>231</v>
      </c>
      <c r="C20" s="147"/>
      <c r="D20" s="147"/>
      <c r="E20" s="147"/>
      <c r="F20" s="144">
        <f>C20-SUM(D20:E20)</f>
        <v>0</v>
      </c>
      <c r="G20" s="148"/>
      <c r="H20" s="148"/>
      <c r="I20" s="148"/>
      <c r="J20" s="301"/>
      <c r="K20" s="301"/>
      <c r="L20" s="301"/>
    </row>
    <row r="21" spans="1:12" ht="16.5">
      <c r="A21" s="301"/>
      <c r="B21" s="301"/>
      <c r="C21" s="301"/>
      <c r="D21" s="301"/>
      <c r="E21" s="301"/>
      <c r="F21" s="301"/>
      <c r="G21" s="301"/>
      <c r="H21" s="301"/>
      <c r="I21" s="301"/>
      <c r="J21" s="301"/>
      <c r="K21" s="301"/>
      <c r="L21" s="301"/>
    </row>
    <row r="22" spans="1:12" ht="16.5">
      <c r="A22" s="301"/>
      <c r="B22" s="301"/>
      <c r="C22" s="301"/>
      <c r="D22" s="301"/>
      <c r="E22" s="301"/>
      <c r="F22" s="301"/>
      <c r="G22" s="301"/>
      <c r="H22" s="301"/>
      <c r="I22" s="301"/>
      <c r="J22" s="301"/>
      <c r="K22" s="301"/>
      <c r="L22" s="301"/>
    </row>
    <row r="23" spans="1:12" ht="25.5">
      <c r="A23" s="133"/>
      <c r="B23" s="516" t="s">
        <v>237</v>
      </c>
      <c r="C23" s="516"/>
      <c r="D23" s="516"/>
      <c r="E23" s="516"/>
      <c r="F23" s="516"/>
      <c r="G23" s="516"/>
      <c r="H23" s="516"/>
      <c r="I23" s="516"/>
      <c r="J23" s="516"/>
      <c r="K23" s="516"/>
      <c r="L23" s="328"/>
    </row>
    <row r="24" spans="1:12" ht="5.45" customHeight="1">
      <c r="A24" s="301"/>
      <c r="B24" s="301"/>
      <c r="C24" s="301"/>
      <c r="D24" s="301"/>
      <c r="E24" s="301"/>
      <c r="F24" s="301"/>
      <c r="G24" s="301"/>
      <c r="H24" s="301"/>
      <c r="I24" s="301"/>
      <c r="J24" s="301"/>
      <c r="K24" s="301"/>
      <c r="L24" s="301"/>
    </row>
    <row r="25" spans="1:12" ht="16.5">
      <c r="A25" s="301"/>
      <c r="B25" s="135"/>
      <c r="C25" s="301"/>
      <c r="D25" s="301"/>
      <c r="E25" s="301"/>
      <c r="F25" s="301"/>
      <c r="G25" s="301"/>
      <c r="H25" s="301"/>
      <c r="I25" s="301"/>
      <c r="J25" s="301"/>
      <c r="K25" s="301"/>
      <c r="L25" s="301"/>
    </row>
    <row r="26" spans="1:12" ht="5.45" customHeight="1">
      <c r="A26" s="301"/>
      <c r="B26" s="301"/>
      <c r="C26" s="135"/>
      <c r="D26" s="301"/>
      <c r="E26" s="301"/>
      <c r="F26" s="301"/>
      <c r="G26" s="301"/>
      <c r="H26" s="301"/>
      <c r="I26" s="301"/>
      <c r="J26" s="301"/>
      <c r="K26" s="301"/>
      <c r="L26" s="301"/>
    </row>
    <row r="27" spans="1:12" ht="121.5">
      <c r="A27" s="301"/>
      <c r="B27" s="149" t="s">
        <v>238</v>
      </c>
      <c r="C27" s="142" t="s">
        <v>239</v>
      </c>
      <c r="D27" s="142" t="s">
        <v>240</v>
      </c>
      <c r="E27" s="142" t="s">
        <v>241</v>
      </c>
      <c r="F27" s="301"/>
      <c r="G27" s="301"/>
      <c r="H27" s="301"/>
      <c r="I27" s="301"/>
      <c r="J27" s="301"/>
      <c r="K27" s="301"/>
      <c r="L27" s="301"/>
    </row>
    <row r="28" spans="1:12" ht="17.25">
      <c r="A28" s="301"/>
      <c r="B28" s="301"/>
      <c r="C28" s="143" t="s">
        <v>219</v>
      </c>
      <c r="D28" s="143" t="s">
        <v>219</v>
      </c>
      <c r="E28" s="143" t="s">
        <v>219</v>
      </c>
      <c r="F28" s="301"/>
      <c r="G28" s="301"/>
      <c r="H28" s="301"/>
      <c r="I28" s="301"/>
      <c r="J28" s="301"/>
      <c r="K28" s="301"/>
      <c r="L28" s="301"/>
    </row>
    <row r="29" spans="1:12" ht="16.5">
      <c r="A29" s="301" t="s">
        <v>242</v>
      </c>
      <c r="B29" s="301" t="s">
        <v>243</v>
      </c>
      <c r="C29" s="122"/>
      <c r="D29" s="146">
        <f>SUM('C. Credit risk (BPR131)'!E134,'C. Credit risk (BPR131)'!G161)</f>
        <v>0</v>
      </c>
      <c r="E29" s="146">
        <f>SUM('C. Credit risk (BPR131)'!F134,'C. Credit risk (BPR131)'!H161)</f>
        <v>0</v>
      </c>
      <c r="F29" s="301"/>
      <c r="G29" s="301"/>
      <c r="H29" s="301"/>
      <c r="I29" s="301"/>
      <c r="J29" s="301"/>
      <c r="K29" s="301"/>
      <c r="L29" s="301"/>
    </row>
    <row r="30" spans="1:12" ht="16.5">
      <c r="A30" s="301" t="s">
        <v>244</v>
      </c>
      <c r="B30" s="301" t="s">
        <v>245</v>
      </c>
      <c r="C30" s="301"/>
      <c r="D30" s="122"/>
      <c r="E30" s="122"/>
      <c r="F30" s="301"/>
      <c r="G30" s="301"/>
      <c r="H30" s="301"/>
      <c r="I30" s="301"/>
      <c r="J30" s="301"/>
      <c r="K30" s="301"/>
      <c r="L30" s="301"/>
    </row>
    <row r="31" spans="1:12" ht="16.5">
      <c r="A31" s="301" t="s">
        <v>246</v>
      </c>
      <c r="B31" s="301" t="s">
        <v>247</v>
      </c>
      <c r="C31" s="301"/>
      <c r="D31" s="122"/>
      <c r="E31" s="122"/>
      <c r="F31" s="301"/>
      <c r="G31" s="301"/>
      <c r="H31" s="301"/>
      <c r="I31" s="301"/>
      <c r="J31" s="301"/>
      <c r="K31" s="301"/>
      <c r="L31" s="301"/>
    </row>
    <row r="32" spans="1:12" ht="16.5">
      <c r="A32" s="301" t="s">
        <v>248</v>
      </c>
      <c r="B32" s="301" t="s">
        <v>249</v>
      </c>
      <c r="C32" s="145">
        <f>C29</f>
        <v>0</v>
      </c>
      <c r="D32" s="145">
        <f>SUM(D29:D31)</f>
        <v>0</v>
      </c>
      <c r="E32" s="145">
        <f>SUM(E29:E31)</f>
        <v>0</v>
      </c>
      <c r="F32" s="301"/>
      <c r="G32" s="301"/>
      <c r="H32" s="301"/>
      <c r="I32" s="301"/>
      <c r="J32" s="301"/>
      <c r="K32" s="301"/>
      <c r="L32" s="301"/>
    </row>
    <row r="33" spans="1:12" ht="16.5">
      <c r="A33" s="301"/>
      <c r="B33" s="301"/>
      <c r="C33" s="301"/>
      <c r="D33" s="301"/>
      <c r="E33" s="301"/>
      <c r="F33" s="301"/>
      <c r="G33" s="301"/>
      <c r="H33" s="301"/>
      <c r="I33" s="301"/>
      <c r="J33" s="301"/>
      <c r="K33" s="301"/>
      <c r="L33" s="301"/>
    </row>
    <row r="34" spans="1:12" ht="16.5">
      <c r="A34" s="301"/>
      <c r="B34" s="301"/>
      <c r="C34" s="301"/>
      <c r="D34" s="301"/>
      <c r="E34" s="301"/>
      <c r="F34" s="301"/>
      <c r="G34" s="301"/>
      <c r="H34" s="301"/>
      <c r="I34" s="301"/>
      <c r="J34" s="301"/>
      <c r="K34" s="301"/>
      <c r="L34" s="301"/>
    </row>
    <row r="35" spans="1:12" ht="25.5">
      <c r="A35" s="133"/>
      <c r="B35" s="516" t="s">
        <v>250</v>
      </c>
      <c r="C35" s="516"/>
      <c r="D35" s="516"/>
      <c r="E35" s="516"/>
      <c r="F35" s="516"/>
      <c r="G35" s="516"/>
      <c r="H35" s="516"/>
      <c r="I35" s="516"/>
      <c r="J35" s="516"/>
      <c r="K35" s="516"/>
      <c r="L35" s="328"/>
    </row>
    <row r="36" spans="1:12" ht="4.5" customHeight="1">
      <c r="A36" s="301"/>
      <c r="B36" s="301"/>
      <c r="C36" s="301"/>
      <c r="D36" s="301"/>
      <c r="E36" s="301"/>
      <c r="F36" s="301"/>
      <c r="G36" s="301"/>
      <c r="H36" s="301"/>
      <c r="I36" s="301"/>
      <c r="J36" s="301"/>
      <c r="K36" s="301"/>
      <c r="L36" s="301"/>
    </row>
    <row r="37" spans="1:12" ht="16.5">
      <c r="A37" s="301"/>
      <c r="B37" s="135"/>
      <c r="C37" s="301"/>
      <c r="D37" s="301"/>
      <c r="E37" s="301"/>
      <c r="F37" s="301"/>
      <c r="G37" s="301"/>
      <c r="H37" s="301"/>
      <c r="I37" s="301"/>
      <c r="J37" s="301"/>
      <c r="K37" s="301"/>
      <c r="L37" s="301"/>
    </row>
    <row r="38" spans="1:12" ht="7.5" customHeight="1">
      <c r="A38" s="301"/>
      <c r="B38" s="301"/>
      <c r="C38" s="301"/>
      <c r="D38" s="301"/>
      <c r="E38" s="301"/>
      <c r="F38" s="301"/>
      <c r="G38" s="301"/>
      <c r="H38" s="301"/>
      <c r="I38" s="301"/>
      <c r="J38" s="301"/>
      <c r="K38" s="301"/>
      <c r="L38" s="301"/>
    </row>
    <row r="39" spans="1:12" ht="20.25">
      <c r="A39" s="301"/>
      <c r="B39" s="135" t="s">
        <v>251</v>
      </c>
      <c r="C39" s="517" t="s">
        <v>238</v>
      </c>
      <c r="D39" s="518"/>
      <c r="E39" s="301"/>
      <c r="F39" s="301"/>
      <c r="G39" s="301"/>
      <c r="H39" s="301"/>
      <c r="I39" s="301"/>
      <c r="J39" s="301"/>
      <c r="K39" s="301"/>
      <c r="L39" s="301"/>
    </row>
    <row r="40" spans="1:12" ht="17.25">
      <c r="A40" s="301"/>
      <c r="B40" s="135"/>
      <c r="C40" s="143" t="s">
        <v>219</v>
      </c>
      <c r="D40" s="143" t="s">
        <v>219</v>
      </c>
      <c r="E40" s="301"/>
      <c r="F40" s="301"/>
      <c r="G40" s="301"/>
      <c r="H40" s="301"/>
      <c r="I40" s="301"/>
      <c r="J40" s="301"/>
      <c r="K40" s="301"/>
      <c r="L40" s="301"/>
    </row>
    <row r="41" spans="1:12" ht="16.5">
      <c r="A41" s="301" t="s">
        <v>252</v>
      </c>
      <c r="B41" s="301" t="s">
        <v>253</v>
      </c>
      <c r="C41" s="301"/>
      <c r="D41" s="150">
        <f>'E. Non-retail credit risk'!F11+'E. Non-retail credit risk'!F17</f>
        <v>0</v>
      </c>
      <c r="E41" s="301"/>
      <c r="F41" s="301"/>
      <c r="G41" s="301"/>
      <c r="H41" s="138"/>
      <c r="I41" s="301"/>
      <c r="J41" s="301"/>
      <c r="K41" s="301"/>
      <c r="L41" s="301"/>
    </row>
    <row r="42" spans="1:12" ht="16.5" hidden="1">
      <c r="A42" s="301"/>
      <c r="B42" s="301"/>
      <c r="C42" s="301"/>
      <c r="D42" s="352"/>
      <c r="E42" s="301"/>
      <c r="F42" s="301"/>
      <c r="G42" s="301"/>
      <c r="H42" s="301"/>
      <c r="I42" s="301"/>
      <c r="J42" s="301"/>
      <c r="K42" s="301"/>
      <c r="L42" s="301"/>
    </row>
    <row r="43" spans="1:12" ht="16.5">
      <c r="A43" s="301" t="s">
        <v>254</v>
      </c>
      <c r="B43" s="301" t="s">
        <v>255</v>
      </c>
      <c r="C43" s="301"/>
      <c r="D43" s="150">
        <f>'E. Non-retail credit risk'!F22</f>
        <v>0</v>
      </c>
      <c r="E43" s="301"/>
      <c r="F43" s="301"/>
      <c r="G43" s="301"/>
      <c r="H43" s="138"/>
      <c r="I43" s="301"/>
      <c r="J43" s="301"/>
      <c r="K43" s="301"/>
      <c r="L43" s="301"/>
    </row>
    <row r="44" spans="1:12" ht="16.5">
      <c r="A44" s="301" t="s">
        <v>256</v>
      </c>
      <c r="B44" s="301" t="s">
        <v>257</v>
      </c>
      <c r="C44" s="301"/>
      <c r="D44" s="150">
        <f>'E. Non-retail credit risk'!F30</f>
        <v>0</v>
      </c>
      <c r="E44" s="301"/>
      <c r="F44" s="301"/>
      <c r="G44" s="301"/>
      <c r="H44" s="138"/>
      <c r="I44" s="301"/>
      <c r="J44" s="301"/>
      <c r="K44" s="301"/>
      <c r="L44" s="301"/>
    </row>
    <row r="45" spans="1:12" ht="16.5">
      <c r="A45" s="301" t="s">
        <v>258</v>
      </c>
      <c r="B45" s="303" t="s">
        <v>259</v>
      </c>
      <c r="C45" s="301"/>
      <c r="D45" s="150">
        <f>'E. Non-retail credit risk'!F42</f>
        <v>0</v>
      </c>
      <c r="E45" s="301"/>
      <c r="F45" s="301"/>
      <c r="G45" s="301"/>
      <c r="H45" s="138"/>
      <c r="I45" s="301"/>
      <c r="J45" s="301"/>
      <c r="K45" s="301"/>
      <c r="L45" s="301"/>
    </row>
    <row r="46" spans="1:12" ht="16.5">
      <c r="A46" s="301" t="s">
        <v>260</v>
      </c>
      <c r="B46" s="303" t="s">
        <v>261</v>
      </c>
      <c r="C46" s="301"/>
      <c r="D46" s="150">
        <f>'E. Non-retail credit risk'!F24</f>
        <v>0</v>
      </c>
      <c r="E46" s="301"/>
      <c r="F46" s="301"/>
      <c r="G46" s="301"/>
      <c r="H46" s="138"/>
      <c r="I46" s="301"/>
      <c r="J46" s="301"/>
      <c r="K46" s="301"/>
      <c r="L46" s="301"/>
    </row>
    <row r="47" spans="1:12" ht="16.5">
      <c r="A47" s="301" t="s">
        <v>262</v>
      </c>
      <c r="B47" s="301" t="s">
        <v>263</v>
      </c>
      <c r="C47" s="301"/>
      <c r="D47" s="150">
        <f>'E. Non-retail credit risk'!F48+'E. Non-retail credit risk'!F55</f>
        <v>0</v>
      </c>
      <c r="E47" s="301"/>
      <c r="F47" s="301"/>
      <c r="G47" s="301"/>
      <c r="H47" s="301"/>
      <c r="I47" s="301"/>
      <c r="J47" s="301"/>
      <c r="K47" s="301"/>
      <c r="L47" s="301"/>
    </row>
    <row r="48" spans="1:12" ht="16.5">
      <c r="A48" s="301"/>
      <c r="B48" s="301"/>
      <c r="C48" s="301"/>
      <c r="D48" s="301"/>
      <c r="E48" s="301"/>
      <c r="F48" s="301"/>
      <c r="G48" s="301"/>
      <c r="H48" s="301"/>
      <c r="I48" s="301"/>
      <c r="J48" s="301"/>
      <c r="K48" s="301"/>
      <c r="L48" s="301"/>
    </row>
    <row r="49" spans="1:12" ht="16.5">
      <c r="A49" s="301" t="s">
        <v>264</v>
      </c>
      <c r="B49" s="301" t="s">
        <v>265</v>
      </c>
      <c r="C49" s="150">
        <f>'E. Non-retail credit risk'!X249</f>
        <v>0</v>
      </c>
      <c r="D49" s="301"/>
      <c r="E49" s="301"/>
      <c r="F49" s="301"/>
      <c r="G49" s="301"/>
      <c r="H49" s="301"/>
      <c r="I49" s="301"/>
      <c r="J49" s="301"/>
      <c r="K49" s="301"/>
      <c r="L49" s="301"/>
    </row>
    <row r="50" spans="1:12" ht="16.5">
      <c r="A50" s="301" t="s">
        <v>266</v>
      </c>
      <c r="B50" s="301" t="s">
        <v>267</v>
      </c>
      <c r="C50" s="150">
        <f>'F. Slotting'!I14+'F. Slotting'!I31</f>
        <v>0</v>
      </c>
      <c r="D50" s="301"/>
      <c r="E50" s="301"/>
      <c r="F50" s="301"/>
      <c r="G50" s="301"/>
      <c r="H50" s="301"/>
      <c r="I50" s="301"/>
      <c r="J50" s="301"/>
      <c r="K50" s="301"/>
      <c r="L50" s="301"/>
    </row>
    <row r="51" spans="1:12" ht="16.5">
      <c r="A51" s="301" t="s">
        <v>268</v>
      </c>
      <c r="B51" s="301" t="s">
        <v>269</v>
      </c>
      <c r="C51" s="150">
        <f>'E. Non-retail credit risk'!X307</f>
        <v>0</v>
      </c>
      <c r="D51" s="301"/>
      <c r="E51" s="301"/>
      <c r="F51" s="301"/>
      <c r="G51" s="301"/>
      <c r="H51" s="301"/>
      <c r="I51" s="301"/>
      <c r="J51" s="301"/>
      <c r="K51" s="301"/>
      <c r="L51" s="301"/>
    </row>
    <row r="52" spans="1:12" ht="16.5">
      <c r="A52" s="301" t="s">
        <v>270</v>
      </c>
      <c r="B52" s="301" t="s">
        <v>271</v>
      </c>
      <c r="C52" s="150">
        <f>'E. Non-retail credit risk'!X365</f>
        <v>0</v>
      </c>
      <c r="D52" s="301"/>
      <c r="E52" s="301"/>
      <c r="F52" s="301"/>
      <c r="G52" s="301"/>
      <c r="H52" s="301"/>
      <c r="I52" s="301"/>
      <c r="J52" s="301"/>
      <c r="K52" s="301"/>
      <c r="L52" s="301"/>
    </row>
    <row r="53" spans="1:12" ht="16.5">
      <c r="A53" s="301" t="s">
        <v>272</v>
      </c>
      <c r="B53" s="135" t="s">
        <v>273</v>
      </c>
      <c r="C53" s="301"/>
      <c r="D53" s="144">
        <f>SUM(C49:C52)</f>
        <v>0</v>
      </c>
      <c r="E53" s="301"/>
      <c r="F53" s="301"/>
      <c r="G53" s="301"/>
      <c r="H53" s="301"/>
      <c r="I53" s="301"/>
      <c r="J53" s="301"/>
      <c r="K53" s="301"/>
      <c r="L53" s="301"/>
    </row>
    <row r="54" spans="1:12" ht="16.5">
      <c r="A54" s="301"/>
      <c r="B54" s="301"/>
      <c r="C54" s="301"/>
      <c r="D54" s="301"/>
      <c r="E54" s="301"/>
      <c r="F54" s="301"/>
      <c r="G54" s="301"/>
      <c r="H54" s="301"/>
      <c r="I54" s="301"/>
      <c r="J54" s="301"/>
      <c r="K54" s="301"/>
      <c r="L54" s="301"/>
    </row>
    <row r="55" spans="1:12" ht="16.5">
      <c r="A55" s="301" t="s">
        <v>274</v>
      </c>
      <c r="B55" s="301" t="s">
        <v>275</v>
      </c>
      <c r="C55" s="150">
        <f>'D. Retail credit risk'!R24</f>
        <v>0</v>
      </c>
      <c r="D55" s="301"/>
      <c r="E55" s="301"/>
      <c r="F55" s="301"/>
      <c r="G55" s="301"/>
      <c r="H55" s="301"/>
      <c r="I55" s="301"/>
      <c r="J55" s="301"/>
      <c r="K55" s="301"/>
      <c r="L55" s="301"/>
    </row>
    <row r="56" spans="1:12" ht="16.5">
      <c r="A56" s="301" t="s">
        <v>276</v>
      </c>
      <c r="B56" s="301" t="s">
        <v>277</v>
      </c>
      <c r="C56" s="150">
        <f>'D. Retail credit risk'!R50</f>
        <v>0</v>
      </c>
      <c r="D56" s="301"/>
      <c r="E56" s="301"/>
      <c r="F56" s="301"/>
      <c r="G56" s="301"/>
      <c r="H56" s="301"/>
      <c r="I56" s="301"/>
      <c r="J56" s="301"/>
      <c r="K56" s="301"/>
      <c r="L56" s="301"/>
    </row>
    <row r="57" spans="1:12" ht="16.5">
      <c r="A57" s="301" t="s">
        <v>278</v>
      </c>
      <c r="B57" s="301" t="s">
        <v>279</v>
      </c>
      <c r="C57" s="150">
        <f>'D. Retail credit risk'!E65</f>
        <v>0</v>
      </c>
      <c r="D57" s="301"/>
      <c r="E57" s="301"/>
      <c r="F57" s="301"/>
      <c r="G57" s="301"/>
      <c r="H57" s="301"/>
      <c r="I57" s="301"/>
      <c r="J57" s="301"/>
      <c r="K57" s="301"/>
      <c r="L57" s="301"/>
    </row>
    <row r="58" spans="1:12" ht="16.5">
      <c r="A58" s="301" t="s">
        <v>280</v>
      </c>
      <c r="B58" s="135" t="s">
        <v>281</v>
      </c>
      <c r="C58" s="301"/>
      <c r="D58" s="144">
        <f>SUM(C55:C57)</f>
        <v>0</v>
      </c>
      <c r="E58" s="301"/>
      <c r="F58" s="301"/>
      <c r="G58" s="301"/>
      <c r="H58" s="301"/>
      <c r="I58" s="301"/>
      <c r="J58" s="301"/>
      <c r="K58" s="301"/>
      <c r="L58" s="301"/>
    </row>
    <row r="59" spans="1:12" ht="16.5">
      <c r="A59" s="301"/>
      <c r="B59" s="301"/>
      <c r="C59" s="301"/>
      <c r="D59" s="301"/>
      <c r="E59" s="301"/>
      <c r="F59" s="301"/>
      <c r="G59" s="301"/>
      <c r="H59" s="301"/>
      <c r="I59" s="301"/>
      <c r="J59" s="301"/>
      <c r="K59" s="301"/>
      <c r="L59" s="301"/>
    </row>
    <row r="60" spans="1:12" ht="16.5">
      <c r="A60" s="301" t="s">
        <v>282</v>
      </c>
      <c r="B60" s="301" t="s">
        <v>283</v>
      </c>
      <c r="C60" s="150">
        <f>'D. Retail credit risk'!W89</f>
        <v>0</v>
      </c>
      <c r="D60" s="301"/>
      <c r="E60" s="301"/>
      <c r="F60" s="301"/>
      <c r="G60" s="301"/>
      <c r="H60" s="301"/>
      <c r="I60" s="301"/>
      <c r="J60" s="301"/>
      <c r="K60" s="301"/>
      <c r="L60" s="301"/>
    </row>
    <row r="61" spans="1:12" ht="16.5">
      <c r="A61" s="301" t="s">
        <v>284</v>
      </c>
      <c r="B61" s="301" t="s">
        <v>285</v>
      </c>
      <c r="C61" s="150">
        <f>'D. Retail credit risk'!W116</f>
        <v>0</v>
      </c>
      <c r="D61" s="301"/>
      <c r="E61" s="301"/>
      <c r="F61" s="301"/>
      <c r="G61" s="301"/>
      <c r="H61" s="301"/>
      <c r="I61" s="301"/>
      <c r="J61" s="301"/>
      <c r="K61" s="301"/>
      <c r="L61" s="301"/>
    </row>
    <row r="62" spans="1:12" ht="16.5">
      <c r="A62" s="301" t="s">
        <v>286</v>
      </c>
      <c r="B62" s="301" t="s">
        <v>287</v>
      </c>
      <c r="C62" s="150">
        <f>'D. Retail credit risk'!W168</f>
        <v>0</v>
      </c>
      <c r="D62" s="301"/>
      <c r="E62" s="301"/>
      <c r="F62" s="301"/>
      <c r="G62" s="301"/>
      <c r="H62" s="301"/>
      <c r="I62" s="301"/>
      <c r="J62" s="301"/>
      <c r="K62" s="301"/>
      <c r="L62" s="301"/>
    </row>
    <row r="63" spans="1:12" ht="16.5">
      <c r="A63" s="301" t="s">
        <v>288</v>
      </c>
      <c r="B63" s="135" t="s">
        <v>289</v>
      </c>
      <c r="C63" s="301"/>
      <c r="D63" s="144">
        <f>SUM(C60:C62)</f>
        <v>0</v>
      </c>
      <c r="E63" s="301"/>
      <c r="F63" s="301"/>
      <c r="G63" s="301"/>
      <c r="H63" s="301"/>
      <c r="I63" s="301"/>
      <c r="J63" s="301"/>
      <c r="K63" s="301"/>
      <c r="L63" s="301"/>
    </row>
    <row r="64" spans="1:12" ht="16.5">
      <c r="A64" s="301"/>
      <c r="B64" s="301"/>
      <c r="C64" s="301"/>
      <c r="D64" s="301"/>
      <c r="E64" s="301"/>
      <c r="F64" s="301"/>
      <c r="G64" s="301"/>
      <c r="H64" s="301"/>
      <c r="I64" s="301"/>
      <c r="J64" s="301"/>
      <c r="K64" s="301"/>
      <c r="L64" s="301"/>
    </row>
    <row r="65" spans="1:12" ht="16.5">
      <c r="A65" s="301" t="s">
        <v>290</v>
      </c>
      <c r="B65" s="301" t="s">
        <v>291</v>
      </c>
      <c r="C65" s="301"/>
      <c r="D65" s="147"/>
      <c r="E65" s="301"/>
      <c r="F65" s="301"/>
      <c r="G65" s="301"/>
      <c r="H65" s="301"/>
      <c r="I65" s="301"/>
      <c r="J65" s="301"/>
      <c r="K65" s="301"/>
      <c r="L65" s="301"/>
    </row>
    <row r="66" spans="1:12" ht="16.5">
      <c r="A66" s="301" t="s">
        <v>292</v>
      </c>
      <c r="B66" s="301" t="s">
        <v>293</v>
      </c>
      <c r="C66" s="301"/>
      <c r="D66" s="147"/>
      <c r="E66" s="301"/>
      <c r="F66" s="301"/>
      <c r="G66" s="301"/>
      <c r="H66" s="301"/>
      <c r="I66" s="301"/>
      <c r="J66" s="301"/>
      <c r="K66" s="301"/>
      <c r="L66" s="301"/>
    </row>
    <row r="67" spans="1:12" ht="16.5">
      <c r="A67" s="301" t="s">
        <v>294</v>
      </c>
      <c r="B67" s="301" t="s">
        <v>295</v>
      </c>
      <c r="C67" s="301"/>
      <c r="D67" s="147"/>
      <c r="E67" s="301"/>
      <c r="F67" s="301"/>
      <c r="G67" s="301"/>
      <c r="H67" s="301"/>
      <c r="I67" s="301"/>
      <c r="J67" s="301"/>
      <c r="K67" s="301"/>
      <c r="L67" s="301"/>
    </row>
    <row r="68" spans="1:12" ht="16.5">
      <c r="A68" s="301" t="s">
        <v>296</v>
      </c>
      <c r="B68" s="301" t="s">
        <v>297</v>
      </c>
      <c r="C68" s="301"/>
      <c r="D68" s="147"/>
      <c r="E68" s="301"/>
      <c r="F68" s="301"/>
      <c r="G68" s="301"/>
      <c r="H68" s="301"/>
      <c r="I68" s="301"/>
      <c r="J68" s="301"/>
      <c r="K68" s="301"/>
      <c r="L68" s="301"/>
    </row>
    <row r="69" spans="1:12" ht="16.5">
      <c r="A69" s="301" t="s">
        <v>298</v>
      </c>
      <c r="B69" s="301" t="s">
        <v>299</v>
      </c>
      <c r="C69" s="301"/>
      <c r="D69" s="301"/>
      <c r="E69" s="144">
        <f>SUM(D41,D43:D47,D53,D58,D63,D65:D68)</f>
        <v>0</v>
      </c>
      <c r="F69" s="301"/>
      <c r="G69" s="301"/>
      <c r="H69" s="301"/>
      <c r="I69" s="301"/>
      <c r="J69" s="301"/>
      <c r="K69" s="301"/>
      <c r="L69" s="301"/>
    </row>
    <row r="70" spans="1:12" ht="16.5">
      <c r="A70" s="301" t="s">
        <v>300</v>
      </c>
      <c r="B70" s="301" t="s">
        <v>301</v>
      </c>
      <c r="C70" s="301"/>
      <c r="D70" s="147"/>
      <c r="E70" s="301"/>
      <c r="F70" s="301"/>
      <c r="G70" s="301"/>
      <c r="H70" s="138"/>
      <c r="I70" s="301"/>
      <c r="J70" s="301"/>
      <c r="K70" s="301"/>
      <c r="L70" s="301"/>
    </row>
    <row r="71" spans="1:12" ht="20.25">
      <c r="A71" s="301" t="s">
        <v>302</v>
      </c>
      <c r="B71" s="135" t="s">
        <v>303</v>
      </c>
      <c r="C71" s="301"/>
      <c r="D71" s="301"/>
      <c r="E71" s="144">
        <f>SUM(E69,D70)</f>
        <v>0</v>
      </c>
      <c r="F71" s="301"/>
      <c r="G71" s="301"/>
      <c r="H71" s="138"/>
      <c r="I71" s="301"/>
      <c r="J71" s="514" t="s">
        <v>304</v>
      </c>
      <c r="K71" s="515"/>
      <c r="L71" s="301"/>
    </row>
    <row r="72" spans="1:12" ht="33">
      <c r="A72" s="301"/>
      <c r="B72" s="301"/>
      <c r="C72" s="301"/>
      <c r="D72" s="301"/>
      <c r="E72" s="301"/>
      <c r="F72" s="301"/>
      <c r="G72" s="301"/>
      <c r="H72" s="301"/>
      <c r="I72" s="301"/>
      <c r="J72" s="353" t="s">
        <v>253</v>
      </c>
      <c r="K72" s="157"/>
      <c r="L72" s="301"/>
    </row>
    <row r="73" spans="1:12" ht="16.5">
      <c r="A73" s="301" t="s">
        <v>305</v>
      </c>
      <c r="B73" s="301" t="s">
        <v>245</v>
      </c>
      <c r="C73" s="301"/>
      <c r="D73" s="301"/>
      <c r="E73" s="147"/>
      <c r="F73" s="301"/>
      <c r="G73" s="301"/>
      <c r="H73" s="301"/>
      <c r="I73" s="301"/>
      <c r="J73" s="354" t="s">
        <v>306</v>
      </c>
      <c r="K73" s="151"/>
      <c r="L73" s="301"/>
    </row>
    <row r="74" spans="1:12" ht="16.5">
      <c r="A74" s="301" t="s">
        <v>307</v>
      </c>
      <c r="B74" s="301" t="s">
        <v>247</v>
      </c>
      <c r="C74" s="301"/>
      <c r="D74" s="301"/>
      <c r="E74" s="147"/>
      <c r="F74" s="301"/>
      <c r="G74" s="301"/>
      <c r="H74" s="301"/>
      <c r="I74" s="301"/>
      <c r="J74" s="354" t="s">
        <v>257</v>
      </c>
      <c r="K74" s="151"/>
      <c r="L74" s="301"/>
    </row>
    <row r="75" spans="1:12" ht="16.5">
      <c r="A75" s="301" t="s">
        <v>308</v>
      </c>
      <c r="B75" s="301" t="s">
        <v>309</v>
      </c>
      <c r="C75" s="301"/>
      <c r="D75" s="301"/>
      <c r="E75" s="147"/>
      <c r="F75" s="301"/>
      <c r="G75" s="301"/>
      <c r="H75" s="301"/>
      <c r="I75" s="301"/>
      <c r="J75" s="354" t="s">
        <v>263</v>
      </c>
      <c r="K75" s="151"/>
      <c r="L75" s="301"/>
    </row>
    <row r="76" spans="1:12" ht="16.5">
      <c r="A76" s="301" t="s">
        <v>310</v>
      </c>
      <c r="B76" s="135" t="s">
        <v>311</v>
      </c>
      <c r="C76" s="301"/>
      <c r="D76" s="301"/>
      <c r="E76" s="301"/>
      <c r="F76" s="144">
        <f>SUM(E73:E75,E71)</f>
        <v>0</v>
      </c>
      <c r="G76" s="301"/>
      <c r="H76" s="301"/>
      <c r="I76" s="301"/>
      <c r="J76" s="354" t="s">
        <v>312</v>
      </c>
      <c r="K76" s="151"/>
      <c r="L76" s="301"/>
    </row>
    <row r="77" spans="1:12" ht="16.5">
      <c r="A77" s="301"/>
      <c r="B77" s="301"/>
      <c r="C77" s="301"/>
      <c r="D77" s="301"/>
      <c r="E77" s="301"/>
      <c r="F77" s="301"/>
      <c r="G77" s="301"/>
      <c r="H77" s="301"/>
      <c r="I77" s="301"/>
      <c r="J77" s="354" t="s">
        <v>267</v>
      </c>
      <c r="K77" s="151"/>
      <c r="L77" s="301"/>
    </row>
    <row r="78" spans="1:12" ht="16.5">
      <c r="A78" s="301" t="s">
        <v>313</v>
      </c>
      <c r="B78" s="135" t="s">
        <v>314</v>
      </c>
      <c r="C78" s="301"/>
      <c r="D78" s="301"/>
      <c r="E78" s="301"/>
      <c r="F78" s="147"/>
      <c r="G78" s="301"/>
      <c r="H78" s="301"/>
      <c r="I78" s="301"/>
      <c r="J78" s="354" t="s">
        <v>315</v>
      </c>
      <c r="K78" s="151"/>
      <c r="L78" s="301"/>
    </row>
    <row r="79" spans="1:12" ht="16.5">
      <c r="A79" s="301"/>
      <c r="B79" s="301"/>
      <c r="C79" s="301"/>
      <c r="D79" s="301"/>
      <c r="E79" s="301"/>
      <c r="F79" s="301"/>
      <c r="G79" s="301"/>
      <c r="H79" s="301"/>
      <c r="I79" s="301"/>
      <c r="J79" s="354" t="s">
        <v>316</v>
      </c>
      <c r="K79" s="151"/>
      <c r="L79" s="301"/>
    </row>
    <row r="80" spans="1:12" ht="17.25" thickBot="1">
      <c r="A80" s="328"/>
      <c r="B80" s="328"/>
      <c r="C80" s="328"/>
      <c r="D80" s="328"/>
      <c r="E80" s="328"/>
      <c r="F80" s="328"/>
      <c r="G80" s="328"/>
      <c r="H80" s="328"/>
      <c r="I80" s="328"/>
      <c r="J80" s="355" t="s">
        <v>249</v>
      </c>
      <c r="K80" s="152">
        <f>SUM(K72:K79)</f>
        <v>0</v>
      </c>
      <c r="L80" s="328"/>
    </row>
    <row r="81" spans="1:12" ht="16.5">
      <c r="A81" s="328"/>
      <c r="B81" s="328"/>
      <c r="C81" s="328"/>
      <c r="D81" s="328"/>
      <c r="E81" s="328"/>
      <c r="F81" s="328"/>
      <c r="G81" s="328"/>
      <c r="H81" s="328"/>
      <c r="I81" s="328"/>
      <c r="J81" s="328"/>
      <c r="K81" s="328"/>
      <c r="L81" s="328"/>
    </row>
    <row r="82" spans="1:12" ht="25.5">
      <c r="A82" s="139"/>
      <c r="B82" s="158" t="s">
        <v>317</v>
      </c>
      <c r="C82" s="159"/>
      <c r="D82" s="159"/>
      <c r="E82" s="159"/>
      <c r="F82" s="356"/>
      <c r="G82" s="356"/>
      <c r="H82" s="356"/>
      <c r="I82" s="356"/>
      <c r="J82" s="356"/>
      <c r="K82" s="356"/>
      <c r="L82" s="328"/>
    </row>
    <row r="83" spans="1:12" ht="121.5">
      <c r="A83" s="301"/>
      <c r="B83" s="154" t="s">
        <v>318</v>
      </c>
      <c r="C83" s="140"/>
      <c r="D83" s="155" t="s">
        <v>240</v>
      </c>
      <c r="E83" s="156" t="s">
        <v>319</v>
      </c>
      <c r="F83" s="301"/>
      <c r="G83" s="301"/>
      <c r="H83" s="301"/>
      <c r="I83" s="301"/>
      <c r="J83" s="301"/>
      <c r="K83" s="301"/>
      <c r="L83" s="301"/>
    </row>
    <row r="84" spans="1:12" ht="16.5">
      <c r="A84" s="328"/>
      <c r="B84" s="112" t="s">
        <v>320</v>
      </c>
      <c r="C84" s="112"/>
      <c r="D84" s="153">
        <f>IF(D29=0,E71/9%,D29)</f>
        <v>0</v>
      </c>
      <c r="E84" s="153">
        <f>IF(E29=0,E71,E29)</f>
        <v>0</v>
      </c>
      <c r="F84" s="328"/>
      <c r="G84" s="328"/>
      <c r="H84" s="138"/>
      <c r="I84" s="328"/>
      <c r="J84" s="328"/>
      <c r="K84" s="328"/>
      <c r="L84" s="328"/>
    </row>
    <row r="85" spans="1:12" ht="16.5">
      <c r="A85" s="328"/>
      <c r="B85" s="112" t="s">
        <v>245</v>
      </c>
      <c r="C85" s="112"/>
      <c r="D85" s="153">
        <f>IF(D30=0,E73/9%,D30)</f>
        <v>0</v>
      </c>
      <c r="E85" s="153">
        <f>IF(E30=0,E73,E30)</f>
        <v>0</v>
      </c>
      <c r="F85" s="328"/>
      <c r="G85" s="328"/>
      <c r="H85" s="138"/>
      <c r="I85" s="328"/>
      <c r="J85" s="328"/>
      <c r="K85" s="328"/>
      <c r="L85" s="328"/>
    </row>
    <row r="86" spans="1:12" ht="16.5">
      <c r="A86" s="328"/>
      <c r="B86" s="112" t="s">
        <v>321</v>
      </c>
      <c r="C86" s="112"/>
      <c r="D86" s="153">
        <f>IF(D31=0,E74/9%,D31)</f>
        <v>0</v>
      </c>
      <c r="E86" s="153">
        <f>IF(E31=0,E74,E31)</f>
        <v>0</v>
      </c>
      <c r="F86" s="328"/>
      <c r="G86" s="328"/>
      <c r="H86" s="138"/>
      <c r="I86" s="328"/>
      <c r="J86" s="328"/>
      <c r="K86" s="328"/>
      <c r="L86" s="328"/>
    </row>
    <row r="87" spans="1:12" ht="16.5">
      <c r="A87" s="328"/>
      <c r="B87" s="112" t="s">
        <v>309</v>
      </c>
      <c r="C87" s="112"/>
      <c r="D87" s="153">
        <f>E75/9%</f>
        <v>0</v>
      </c>
      <c r="E87" s="153">
        <f>E75</f>
        <v>0</v>
      </c>
      <c r="F87" s="328"/>
      <c r="G87" s="328"/>
      <c r="H87" s="138"/>
      <c r="I87" s="328"/>
      <c r="J87" s="328"/>
      <c r="K87" s="328"/>
      <c r="L87" s="328"/>
    </row>
    <row r="88" spans="1:12" ht="16.5">
      <c r="A88" s="328"/>
      <c r="B88" s="112"/>
      <c r="C88" s="112"/>
      <c r="D88" s="112"/>
      <c r="E88" s="112"/>
      <c r="F88" s="328"/>
      <c r="G88" s="328"/>
      <c r="H88" s="328"/>
      <c r="I88" s="328"/>
      <c r="J88" s="328"/>
      <c r="K88" s="328"/>
      <c r="L88" s="328"/>
    </row>
    <row r="89" spans="1:12" ht="16.5">
      <c r="A89" s="328"/>
      <c r="B89" s="141" t="s">
        <v>249</v>
      </c>
      <c r="C89" s="112"/>
      <c r="D89" s="144">
        <f>SUM(D84:D87)</f>
        <v>0</v>
      </c>
      <c r="E89" s="144">
        <f>SUM(E84:E87)</f>
        <v>0</v>
      </c>
      <c r="F89" s="328"/>
      <c r="G89" s="328"/>
      <c r="H89" s="328"/>
      <c r="I89" s="328"/>
      <c r="J89" s="328"/>
      <c r="K89" s="328"/>
      <c r="L89" s="328"/>
    </row>
    <row r="90" spans="1:12" ht="16.5">
      <c r="A90" s="328"/>
      <c r="B90" s="328"/>
      <c r="C90" s="328"/>
      <c r="D90" s="328"/>
      <c r="E90" s="328"/>
      <c r="F90" s="328"/>
      <c r="G90" s="328"/>
      <c r="H90" s="328"/>
      <c r="I90" s="328"/>
      <c r="J90" s="328"/>
      <c r="K90" s="328"/>
      <c r="L90" s="328"/>
    </row>
  </sheetData>
  <sheetProtection formatColumns="0" formatRows="0"/>
  <mergeCells count="6">
    <mergeCell ref="J71:K71"/>
    <mergeCell ref="B1:K1"/>
    <mergeCell ref="B2:K2"/>
    <mergeCell ref="B23:K23"/>
    <mergeCell ref="B35:K35"/>
    <mergeCell ref="C39:D39"/>
  </mergeCells>
  <printOptions headings="1" gridLines="1"/>
  <pageMargins left="0.70866141732283472" right="0.70866141732283472" top="0.74803149606299213" bottom="0.74803149606299213" header="0.31496062992125984" footer="0.31496062992125984"/>
  <pageSetup paperSize="8" scale="43" orientation="landscape" r:id="rId1"/>
  <headerFooter>
    <oddHeader>&amp;C&amp;"Aptos"&amp;10&amp;K000000 IN CONFIDENCE&amp;1#_x000D_&amp;R&amp;Z&amp;F
&amp;A</oddHeader>
    <oddFooter>&amp;LCapital-satellite-survey-template V1.8
Ref #21433135 1.7&amp;C_x000D_&amp;1#&amp;"Aptos"&amp;10&amp;K000000 IN CONFIDENCE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A499"/>
    <pageSetUpPr fitToPage="1"/>
  </sheetPr>
  <dimension ref="A1:M748"/>
  <sheetViews>
    <sheetView showGridLines="0" view="pageBreakPreview" topLeftCell="B1" zoomScale="79" zoomScaleNormal="90" workbookViewId="0">
      <selection activeCell="B58" sqref="B58"/>
    </sheetView>
  </sheetViews>
  <sheetFormatPr defaultColWidth="9" defaultRowHeight="14.25"/>
  <cols>
    <col min="1" max="1" width="7.5" style="3" customWidth="1"/>
    <col min="2" max="2" width="85.875" style="3" customWidth="1"/>
    <col min="3" max="3" width="15.625" style="3" customWidth="1"/>
    <col min="4" max="4" width="15.625" style="4" customWidth="1"/>
    <col min="5" max="5" width="15.625" style="3" customWidth="1"/>
    <col min="6" max="6" width="16.25" style="3" customWidth="1"/>
    <col min="7" max="7" width="15.625" style="3" customWidth="1"/>
    <col min="8" max="8" width="17.25" style="3" customWidth="1"/>
    <col min="9" max="9" width="15.625" style="3" customWidth="1"/>
    <col min="10" max="10" width="2.625" style="3" customWidth="1"/>
    <col min="11" max="11" width="13.625" style="3" customWidth="1"/>
    <col min="12" max="16384" width="9" style="3"/>
  </cols>
  <sheetData>
    <row r="1" spans="1:11" ht="40.5">
      <c r="A1" s="161"/>
      <c r="B1" s="522" t="s">
        <v>322</v>
      </c>
      <c r="C1" s="522"/>
      <c r="D1" s="522"/>
      <c r="E1" s="522"/>
      <c r="F1" s="522"/>
      <c r="G1" s="522"/>
      <c r="H1" s="522"/>
      <c r="I1" s="522"/>
      <c r="J1" s="161"/>
      <c r="K1" s="357"/>
    </row>
    <row r="2" spans="1:11" ht="16.5">
      <c r="A2" s="301"/>
      <c r="B2" s="301"/>
      <c r="C2" s="301"/>
      <c r="D2" s="358"/>
      <c r="E2" s="301"/>
      <c r="F2" s="301"/>
      <c r="G2" s="301"/>
      <c r="H2" s="301"/>
      <c r="I2" s="301"/>
      <c r="J2" s="301"/>
      <c r="K2" s="357"/>
    </row>
    <row r="3" spans="1:11" ht="20.25">
      <c r="A3" s="301" t="s">
        <v>323</v>
      </c>
      <c r="B3" s="519" t="s">
        <v>324</v>
      </c>
      <c r="C3" s="520"/>
      <c r="D3" s="520"/>
      <c r="E3" s="520"/>
      <c r="F3" s="521"/>
      <c r="G3" s="301"/>
      <c r="H3" s="301"/>
      <c r="I3" s="167" t="s">
        <v>86</v>
      </c>
      <c r="J3" s="301"/>
      <c r="K3" s="357"/>
    </row>
    <row r="4" spans="1:11" ht="101.25">
      <c r="A4" s="301"/>
      <c r="B4" s="135"/>
      <c r="C4" s="165" t="s">
        <v>325</v>
      </c>
      <c r="D4" s="166" t="s">
        <v>326</v>
      </c>
      <c r="E4" s="166" t="s">
        <v>327</v>
      </c>
      <c r="F4" s="166" t="s">
        <v>328</v>
      </c>
      <c r="G4" s="301"/>
      <c r="H4" s="301"/>
      <c r="I4" s="142" t="s">
        <v>329</v>
      </c>
      <c r="J4" s="301"/>
      <c r="K4" s="357"/>
    </row>
    <row r="5" spans="1:11" ht="16.5">
      <c r="A5" s="301"/>
      <c r="B5" s="135"/>
      <c r="C5" s="359"/>
      <c r="D5" s="360"/>
      <c r="E5" s="360"/>
      <c r="F5" s="360"/>
      <c r="G5" s="301"/>
      <c r="H5" s="301"/>
      <c r="I5" s="361"/>
      <c r="J5" s="301"/>
      <c r="K5" s="357"/>
    </row>
    <row r="6" spans="1:11" ht="16.5">
      <c r="A6" s="301" t="s">
        <v>330</v>
      </c>
      <c r="B6" s="162" t="s">
        <v>331</v>
      </c>
      <c r="C6" s="362">
        <v>0</v>
      </c>
      <c r="D6" s="122"/>
      <c r="E6" s="145">
        <f t="shared" ref="E6:E40" si="0">D6*C6</f>
        <v>0</v>
      </c>
      <c r="F6" s="145">
        <f>E6*9%</f>
        <v>0</v>
      </c>
      <c r="G6" s="138"/>
      <c r="H6" s="301"/>
      <c r="I6" s="122"/>
      <c r="J6" s="301"/>
      <c r="K6" s="357"/>
    </row>
    <row r="7" spans="1:11" ht="16.5">
      <c r="A7" s="301" t="s">
        <v>330</v>
      </c>
      <c r="B7" s="163" t="s">
        <v>332</v>
      </c>
      <c r="C7" s="363">
        <v>0</v>
      </c>
      <c r="D7" s="122"/>
      <c r="E7" s="145">
        <f t="shared" si="0"/>
        <v>0</v>
      </c>
      <c r="F7" s="145">
        <f t="shared" ref="F7:F14" si="1">E7*9%</f>
        <v>0</v>
      </c>
      <c r="G7" s="138"/>
      <c r="H7" s="301"/>
      <c r="I7" s="122"/>
      <c r="J7" s="301"/>
      <c r="K7" s="357"/>
    </row>
    <row r="8" spans="1:11" ht="16.5">
      <c r="A8" s="301" t="s">
        <v>333</v>
      </c>
      <c r="B8" s="364"/>
      <c r="C8" s="363">
        <v>0.2</v>
      </c>
      <c r="D8" s="122"/>
      <c r="E8" s="145">
        <f t="shared" si="0"/>
        <v>0</v>
      </c>
      <c r="F8" s="145">
        <f t="shared" si="1"/>
        <v>0</v>
      </c>
      <c r="G8" s="138"/>
      <c r="H8" s="301"/>
      <c r="I8" s="122"/>
      <c r="J8" s="301"/>
      <c r="K8" s="357"/>
    </row>
    <row r="9" spans="1:11" ht="16.5">
      <c r="A9" s="301" t="s">
        <v>334</v>
      </c>
      <c r="B9" s="364"/>
      <c r="C9" s="363">
        <v>0.5</v>
      </c>
      <c r="D9" s="122"/>
      <c r="E9" s="145">
        <f t="shared" si="0"/>
        <v>0</v>
      </c>
      <c r="F9" s="145">
        <f t="shared" si="1"/>
        <v>0</v>
      </c>
      <c r="G9" s="138"/>
      <c r="H9" s="301"/>
      <c r="I9" s="122"/>
      <c r="J9" s="301"/>
      <c r="K9" s="357"/>
    </row>
    <row r="10" spans="1:11" ht="16.5">
      <c r="A10" s="301" t="s">
        <v>335</v>
      </c>
      <c r="B10" s="364"/>
      <c r="C10" s="363">
        <v>1</v>
      </c>
      <c r="D10" s="122"/>
      <c r="E10" s="145">
        <f t="shared" si="0"/>
        <v>0</v>
      </c>
      <c r="F10" s="145">
        <f t="shared" si="1"/>
        <v>0</v>
      </c>
      <c r="G10" s="138"/>
      <c r="H10" s="301"/>
      <c r="I10" s="122"/>
      <c r="J10" s="301"/>
      <c r="K10" s="357"/>
    </row>
    <row r="11" spans="1:11" ht="16.5">
      <c r="A11" s="301" t="s">
        <v>336</v>
      </c>
      <c r="B11" s="364"/>
      <c r="C11" s="363">
        <v>1.5</v>
      </c>
      <c r="D11" s="122"/>
      <c r="E11" s="145">
        <f t="shared" ref="E11:E14" si="2">D11*C11</f>
        <v>0</v>
      </c>
      <c r="F11" s="145">
        <f t="shared" si="1"/>
        <v>0</v>
      </c>
      <c r="G11" s="138"/>
      <c r="H11" s="301"/>
      <c r="I11" s="122"/>
      <c r="J11" s="301"/>
      <c r="K11" s="357"/>
    </row>
    <row r="12" spans="1:11" ht="16.5" hidden="1">
      <c r="A12" s="301"/>
      <c r="B12" s="364"/>
      <c r="C12" s="365"/>
      <c r="D12" s="109"/>
      <c r="E12" s="145">
        <f t="shared" ref="E12" si="3">D12*C12</f>
        <v>0</v>
      </c>
      <c r="F12" s="145">
        <f t="shared" si="1"/>
        <v>0</v>
      </c>
      <c r="G12" s="301"/>
      <c r="H12" s="301"/>
      <c r="I12" s="109"/>
      <c r="J12" s="301"/>
      <c r="K12" s="357"/>
    </row>
    <row r="13" spans="1:11" ht="16.5" hidden="1">
      <c r="A13" s="301"/>
      <c r="B13" s="364"/>
      <c r="C13" s="365"/>
      <c r="D13" s="109"/>
      <c r="E13" s="145">
        <f t="shared" ref="E13" si="4">D13*C13</f>
        <v>0</v>
      </c>
      <c r="F13" s="145">
        <f t="shared" si="1"/>
        <v>0</v>
      </c>
      <c r="G13" s="301"/>
      <c r="H13" s="301"/>
      <c r="I13" s="109"/>
      <c r="J13" s="301"/>
      <c r="K13" s="357"/>
    </row>
    <row r="14" spans="1:11" ht="16.5" hidden="1">
      <c r="A14" s="301"/>
      <c r="B14" s="364"/>
      <c r="C14" s="365"/>
      <c r="D14" s="109"/>
      <c r="E14" s="145">
        <f t="shared" si="2"/>
        <v>0</v>
      </c>
      <c r="F14" s="145">
        <f t="shared" si="1"/>
        <v>0</v>
      </c>
      <c r="G14" s="301"/>
      <c r="H14" s="301"/>
      <c r="I14" s="109"/>
      <c r="J14" s="301"/>
      <c r="K14" s="357"/>
    </row>
    <row r="15" spans="1:11" ht="16.5">
      <c r="A15" s="301" t="s">
        <v>337</v>
      </c>
      <c r="B15" s="366"/>
      <c r="C15" s="367"/>
      <c r="D15" s="145">
        <f>SUM(D7:D14)</f>
        <v>0</v>
      </c>
      <c r="E15" s="145">
        <f>SUM(E7:E14)</f>
        <v>0</v>
      </c>
      <c r="F15" s="145">
        <f>SUM(F7:F14)</f>
        <v>0</v>
      </c>
      <c r="G15" s="301"/>
      <c r="H15" s="301"/>
      <c r="I15" s="145">
        <f>SUM(I7:I14)</f>
        <v>0</v>
      </c>
      <c r="J15" s="301"/>
      <c r="K15" s="357"/>
    </row>
    <row r="16" spans="1:11" ht="16.5">
      <c r="A16" s="301" t="s">
        <v>338</v>
      </c>
      <c r="B16" s="263" t="s">
        <v>339</v>
      </c>
      <c r="C16" s="363">
        <v>0</v>
      </c>
      <c r="D16" s="122"/>
      <c r="E16" s="145">
        <f t="shared" si="0"/>
        <v>0</v>
      </c>
      <c r="F16" s="145">
        <f>E16*9%</f>
        <v>0</v>
      </c>
      <c r="G16" s="138"/>
      <c r="H16" s="301"/>
      <c r="I16" s="122"/>
      <c r="J16" s="301"/>
      <c r="K16" s="357"/>
    </row>
    <row r="17" spans="1:11" ht="16.5">
      <c r="A17" s="301" t="s">
        <v>340</v>
      </c>
      <c r="B17" s="364"/>
      <c r="C17" s="363">
        <v>0.2</v>
      </c>
      <c r="D17" s="122"/>
      <c r="E17" s="145">
        <f t="shared" si="0"/>
        <v>0</v>
      </c>
      <c r="F17" s="145">
        <f t="shared" ref="F17:F24" si="5">E17*9%</f>
        <v>0</v>
      </c>
      <c r="G17" s="138"/>
      <c r="H17" s="301"/>
      <c r="I17" s="122"/>
      <c r="J17" s="301"/>
      <c r="K17" s="357"/>
    </row>
    <row r="18" spans="1:11" ht="16.5">
      <c r="A18" s="301" t="s">
        <v>341</v>
      </c>
      <c r="B18" s="364"/>
      <c r="C18" s="363">
        <v>0.5</v>
      </c>
      <c r="D18" s="122"/>
      <c r="E18" s="145">
        <f t="shared" si="0"/>
        <v>0</v>
      </c>
      <c r="F18" s="145">
        <f t="shared" si="5"/>
        <v>0</v>
      </c>
      <c r="G18" s="138"/>
      <c r="H18" s="301"/>
      <c r="I18" s="122"/>
      <c r="J18" s="301"/>
      <c r="K18" s="357"/>
    </row>
    <row r="19" spans="1:11" ht="16.5">
      <c r="A19" s="301" t="s">
        <v>342</v>
      </c>
      <c r="B19" s="364"/>
      <c r="C19" s="363">
        <v>1</v>
      </c>
      <c r="D19" s="122"/>
      <c r="E19" s="145">
        <f t="shared" si="0"/>
        <v>0</v>
      </c>
      <c r="F19" s="145">
        <f t="shared" si="5"/>
        <v>0</v>
      </c>
      <c r="G19" s="138"/>
      <c r="H19" s="301"/>
      <c r="I19" s="122"/>
      <c r="J19" s="301"/>
      <c r="K19" s="357"/>
    </row>
    <row r="20" spans="1:11" ht="15.6" customHeight="1">
      <c r="A20" s="301" t="s">
        <v>343</v>
      </c>
      <c r="B20" s="364"/>
      <c r="C20" s="368">
        <v>1.5</v>
      </c>
      <c r="D20" s="122"/>
      <c r="E20" s="145">
        <f t="shared" si="0"/>
        <v>0</v>
      </c>
      <c r="F20" s="145">
        <f t="shared" si="5"/>
        <v>0</v>
      </c>
      <c r="G20" s="138"/>
      <c r="H20" s="301"/>
      <c r="I20" s="122"/>
      <c r="J20" s="301"/>
      <c r="K20" s="357"/>
    </row>
    <row r="21" spans="1:11" ht="16.5" hidden="1">
      <c r="A21" s="301" t="s">
        <v>344</v>
      </c>
      <c r="B21" s="364"/>
      <c r="C21" s="367"/>
      <c r="D21" s="109"/>
      <c r="E21" s="145">
        <f t="shared" ref="E21" si="6">D21*C21</f>
        <v>0</v>
      </c>
      <c r="F21" s="145">
        <f t="shared" si="5"/>
        <v>0</v>
      </c>
      <c r="G21" s="301"/>
      <c r="H21" s="301"/>
      <c r="I21" s="109"/>
      <c r="J21" s="301"/>
      <c r="K21" s="357"/>
    </row>
    <row r="22" spans="1:11" ht="16.5" hidden="1">
      <c r="A22" s="301" t="s">
        <v>345</v>
      </c>
      <c r="B22" s="364"/>
      <c r="C22" s="367"/>
      <c r="D22" s="109"/>
      <c r="E22" s="145">
        <f t="shared" si="0"/>
        <v>0</v>
      </c>
      <c r="F22" s="145">
        <f t="shared" si="5"/>
        <v>0</v>
      </c>
      <c r="G22" s="301"/>
      <c r="H22" s="301"/>
      <c r="I22" s="109"/>
      <c r="J22" s="301"/>
      <c r="K22" s="357"/>
    </row>
    <row r="23" spans="1:11" ht="16.5" hidden="1">
      <c r="A23" s="301"/>
      <c r="B23" s="364"/>
      <c r="C23" s="367"/>
      <c r="D23" s="109"/>
      <c r="E23" s="145"/>
      <c r="F23" s="145"/>
      <c r="G23" s="301"/>
      <c r="H23" s="301"/>
      <c r="I23" s="109"/>
      <c r="J23" s="301"/>
      <c r="K23" s="357"/>
    </row>
    <row r="24" spans="1:11" ht="16.5" hidden="1">
      <c r="A24" s="301" t="s">
        <v>346</v>
      </c>
      <c r="B24" s="364"/>
      <c r="C24" s="367"/>
      <c r="D24" s="109"/>
      <c r="E24" s="145">
        <f t="shared" ref="E24" si="7">D24*C24</f>
        <v>0</v>
      </c>
      <c r="F24" s="145">
        <f t="shared" si="5"/>
        <v>0</v>
      </c>
      <c r="G24" s="301"/>
      <c r="H24" s="301"/>
      <c r="I24" s="109"/>
      <c r="J24" s="301"/>
      <c r="K24" s="357"/>
    </row>
    <row r="25" spans="1:11" ht="16.5">
      <c r="A25" s="301" t="s">
        <v>347</v>
      </c>
      <c r="B25" s="366"/>
      <c r="C25" s="367"/>
      <c r="D25" s="145">
        <f>SUM(D16:D24)</f>
        <v>0</v>
      </c>
      <c r="E25" s="145">
        <f>SUM(E16:E24)</f>
        <v>0</v>
      </c>
      <c r="F25" s="145">
        <f>SUM(F16:F24)</f>
        <v>0</v>
      </c>
      <c r="G25" s="301"/>
      <c r="H25" s="301"/>
      <c r="I25" s="145">
        <f>SUM(I16:I24)</f>
        <v>0</v>
      </c>
      <c r="J25" s="301"/>
      <c r="K25" s="357"/>
    </row>
    <row r="26" spans="1:11" ht="16.5">
      <c r="A26" s="301" t="s">
        <v>348</v>
      </c>
      <c r="B26" s="163" t="s">
        <v>255</v>
      </c>
      <c r="C26" s="363">
        <v>0.2</v>
      </c>
      <c r="D26" s="122"/>
      <c r="E26" s="145">
        <f t="shared" si="0"/>
        <v>0</v>
      </c>
      <c r="F26" s="145">
        <f>E26*9%</f>
        <v>0</v>
      </c>
      <c r="G26" s="138"/>
      <c r="H26" s="301"/>
      <c r="I26" s="122"/>
      <c r="J26" s="301"/>
      <c r="K26" s="357"/>
    </row>
    <row r="27" spans="1:11" ht="16.5">
      <c r="A27" s="301" t="s">
        <v>349</v>
      </c>
      <c r="B27" s="364"/>
      <c r="C27" s="363">
        <v>0.5</v>
      </c>
      <c r="D27" s="122"/>
      <c r="E27" s="145">
        <f t="shared" si="0"/>
        <v>0</v>
      </c>
      <c r="F27" s="145">
        <f t="shared" ref="F27:F33" si="8">E27*9%</f>
        <v>0</v>
      </c>
      <c r="G27" s="138"/>
      <c r="H27" s="301"/>
      <c r="I27" s="122"/>
      <c r="J27" s="301"/>
      <c r="K27" s="357"/>
    </row>
    <row r="28" spans="1:11" ht="16.5">
      <c r="A28" s="301" t="s">
        <v>350</v>
      </c>
      <c r="B28" s="364"/>
      <c r="C28" s="363">
        <v>1</v>
      </c>
      <c r="D28" s="122"/>
      <c r="E28" s="145">
        <f t="shared" si="0"/>
        <v>0</v>
      </c>
      <c r="F28" s="145">
        <f t="shared" si="8"/>
        <v>0</v>
      </c>
      <c r="G28" s="138"/>
      <c r="H28" s="301"/>
      <c r="I28" s="122"/>
      <c r="J28" s="301"/>
      <c r="K28" s="357"/>
    </row>
    <row r="29" spans="1:11" ht="16.5">
      <c r="A29" s="301" t="s">
        <v>351</v>
      </c>
      <c r="B29" s="364"/>
      <c r="C29" s="363">
        <v>1.5</v>
      </c>
      <c r="D29" s="122"/>
      <c r="E29" s="145">
        <f t="shared" si="0"/>
        <v>0</v>
      </c>
      <c r="F29" s="145">
        <f t="shared" si="8"/>
        <v>0</v>
      </c>
      <c r="G29" s="138"/>
      <c r="H29" s="301"/>
      <c r="I29" s="122"/>
      <c r="J29" s="301"/>
      <c r="K29" s="357"/>
    </row>
    <row r="30" spans="1:11" ht="0.6" customHeight="1">
      <c r="A30" s="301" t="s">
        <v>352</v>
      </c>
      <c r="B30" s="301"/>
      <c r="C30" s="365"/>
      <c r="D30" s="109"/>
      <c r="E30" s="145">
        <f t="shared" ref="E30:E31" si="9">D30*C30</f>
        <v>0</v>
      </c>
      <c r="F30" s="145">
        <f t="shared" si="8"/>
        <v>0</v>
      </c>
      <c r="G30" s="301"/>
      <c r="H30" s="301"/>
      <c r="I30" s="109"/>
      <c r="J30" s="301"/>
      <c r="K30" s="357"/>
    </row>
    <row r="31" spans="1:11" ht="16.5" hidden="1">
      <c r="A31" s="301" t="s">
        <v>353</v>
      </c>
      <c r="B31" s="301"/>
      <c r="C31" s="365"/>
      <c r="D31" s="109"/>
      <c r="E31" s="145">
        <f t="shared" si="9"/>
        <v>0</v>
      </c>
      <c r="F31" s="145">
        <f t="shared" si="8"/>
        <v>0</v>
      </c>
      <c r="G31" s="301"/>
      <c r="H31" s="301"/>
      <c r="I31" s="109"/>
      <c r="J31" s="301"/>
      <c r="K31" s="357"/>
    </row>
    <row r="32" spans="1:11" ht="16.5" hidden="1">
      <c r="A32" s="301" t="s">
        <v>354</v>
      </c>
      <c r="B32" s="301"/>
      <c r="C32" s="365"/>
      <c r="D32" s="109"/>
      <c r="E32" s="145">
        <f t="shared" si="0"/>
        <v>0</v>
      </c>
      <c r="F32" s="145">
        <f t="shared" si="8"/>
        <v>0</v>
      </c>
      <c r="G32" s="301"/>
      <c r="H32" s="301"/>
      <c r="I32" s="109"/>
      <c r="J32" s="301"/>
      <c r="K32" s="357"/>
    </row>
    <row r="33" spans="1:11" ht="3" hidden="1" customHeight="1">
      <c r="A33" s="301" t="s">
        <v>355</v>
      </c>
      <c r="B33" s="301"/>
      <c r="C33" s="365"/>
      <c r="D33" s="109"/>
      <c r="E33" s="145">
        <f t="shared" ref="E33" si="10">D33*C33</f>
        <v>0</v>
      </c>
      <c r="F33" s="145">
        <f t="shared" si="8"/>
        <v>0</v>
      </c>
      <c r="G33" s="301"/>
      <c r="H33" s="301"/>
      <c r="I33" s="109"/>
      <c r="J33" s="301"/>
      <c r="K33" s="357"/>
    </row>
    <row r="34" spans="1:11" ht="16.5">
      <c r="A34" s="301" t="s">
        <v>356</v>
      </c>
      <c r="B34" s="366"/>
      <c r="C34" s="367"/>
      <c r="D34" s="145">
        <f>SUM(D26:D33)</f>
        <v>0</v>
      </c>
      <c r="E34" s="145">
        <f>SUM(E26:E33)</f>
        <v>0</v>
      </c>
      <c r="F34" s="145">
        <f>SUM(F26:F33)</f>
        <v>0</v>
      </c>
      <c r="G34" s="301"/>
      <c r="H34" s="301"/>
      <c r="I34" s="145">
        <f>SUM(I26:I33)</f>
        <v>0</v>
      </c>
      <c r="J34" s="301"/>
      <c r="K34" s="357"/>
    </row>
    <row r="35" spans="1:11" ht="16.5">
      <c r="A35" s="301" t="s">
        <v>357</v>
      </c>
      <c r="B35" s="263" t="s">
        <v>261</v>
      </c>
      <c r="C35" s="363">
        <v>0.2</v>
      </c>
      <c r="D35" s="369"/>
      <c r="E35" s="370">
        <f>D35*C35</f>
        <v>0</v>
      </c>
      <c r="F35" s="370">
        <f>E35*9%</f>
        <v>0</v>
      </c>
      <c r="G35" s="135"/>
      <c r="H35" s="301"/>
      <c r="I35" s="369"/>
      <c r="J35" s="301"/>
      <c r="K35" s="357"/>
    </row>
    <row r="36" spans="1:11" ht="16.5">
      <c r="A36" s="301" t="s">
        <v>358</v>
      </c>
      <c r="B36" s="371"/>
      <c r="C36" s="367"/>
      <c r="D36" s="370">
        <f>SUM(D35)</f>
        <v>0</v>
      </c>
      <c r="E36" s="370">
        <f t="shared" ref="E36" si="11">SUM(E35)</f>
        <v>0</v>
      </c>
      <c r="F36" s="370">
        <f>SUM(F35)</f>
        <v>0</v>
      </c>
      <c r="G36" s="301"/>
      <c r="H36" s="301"/>
      <c r="I36" s="370">
        <f>SUM(I35)</f>
        <v>0</v>
      </c>
      <c r="J36" s="301"/>
      <c r="K36" s="357"/>
    </row>
    <row r="37" spans="1:11" ht="16.5">
      <c r="A37" s="301" t="s">
        <v>359</v>
      </c>
      <c r="B37" s="263" t="s">
        <v>257</v>
      </c>
      <c r="C37" s="363">
        <v>0.2</v>
      </c>
      <c r="D37" s="122"/>
      <c r="E37" s="145">
        <f t="shared" si="0"/>
        <v>0</v>
      </c>
      <c r="F37" s="145">
        <f>E37*9%</f>
        <v>0</v>
      </c>
      <c r="G37" s="138"/>
      <c r="H37" s="301"/>
      <c r="I37" s="122"/>
      <c r="J37" s="301"/>
      <c r="K37" s="357"/>
    </row>
    <row r="38" spans="1:11" ht="16.5">
      <c r="A38" s="301" t="s">
        <v>360</v>
      </c>
      <c r="B38" s="372"/>
      <c r="C38" s="363">
        <v>0.3</v>
      </c>
      <c r="D38" s="122"/>
      <c r="E38" s="145">
        <f>D38*C38</f>
        <v>0</v>
      </c>
      <c r="F38" s="145">
        <f>E38*9%</f>
        <v>0</v>
      </c>
      <c r="G38" s="138"/>
      <c r="H38" s="301"/>
      <c r="I38" s="122"/>
      <c r="J38" s="301"/>
      <c r="K38" s="357"/>
    </row>
    <row r="39" spans="1:11" ht="16.5">
      <c r="A39" s="301" t="s">
        <v>361</v>
      </c>
      <c r="B39" s="372"/>
      <c r="C39" s="363">
        <v>0.5</v>
      </c>
      <c r="D39" s="122"/>
      <c r="E39" s="145">
        <f>D39*C39</f>
        <v>0</v>
      </c>
      <c r="F39" s="145">
        <f>E39*9%</f>
        <v>0</v>
      </c>
      <c r="G39" s="138"/>
      <c r="H39" s="301"/>
      <c r="I39" s="122"/>
      <c r="J39" s="301"/>
      <c r="K39" s="357"/>
    </row>
    <row r="40" spans="1:11" ht="16.5">
      <c r="A40" s="301" t="s">
        <v>362</v>
      </c>
      <c r="B40" s="372"/>
      <c r="C40" s="363">
        <v>1</v>
      </c>
      <c r="D40" s="122"/>
      <c r="E40" s="145">
        <f t="shared" si="0"/>
        <v>0</v>
      </c>
      <c r="F40" s="145">
        <f t="shared" ref="F40:F45" si="12">E40*9%</f>
        <v>0</v>
      </c>
      <c r="G40" s="138"/>
      <c r="H40" s="301"/>
      <c r="I40" s="122"/>
      <c r="J40" s="301"/>
      <c r="K40" s="357"/>
    </row>
    <row r="41" spans="1:11" ht="15.95" customHeight="1">
      <c r="A41" s="301" t="s">
        <v>363</v>
      </c>
      <c r="B41" s="372"/>
      <c r="C41" s="363">
        <v>1.5</v>
      </c>
      <c r="D41" s="122"/>
      <c r="E41" s="145">
        <f t="shared" ref="E41:E45" si="13">D41*C41</f>
        <v>0</v>
      </c>
      <c r="F41" s="145">
        <f t="shared" si="12"/>
        <v>0</v>
      </c>
      <c r="G41" s="138"/>
      <c r="H41" s="301"/>
      <c r="I41" s="122"/>
      <c r="J41" s="301"/>
      <c r="K41" s="357"/>
    </row>
    <row r="42" spans="1:11" ht="3.6" hidden="1" customHeight="1">
      <c r="A42" s="301" t="s">
        <v>364</v>
      </c>
      <c r="B42" s="302"/>
      <c r="C42" s="365"/>
      <c r="D42" s="109"/>
      <c r="E42" s="145">
        <f t="shared" si="13"/>
        <v>0</v>
      </c>
      <c r="F42" s="145">
        <f t="shared" si="12"/>
        <v>0</v>
      </c>
      <c r="G42" s="301"/>
      <c r="H42" s="301"/>
      <c r="I42" s="109"/>
      <c r="J42" s="301"/>
      <c r="K42" s="357"/>
    </row>
    <row r="43" spans="1:11" ht="16.5" hidden="1">
      <c r="A43" s="301" t="s">
        <v>365</v>
      </c>
      <c r="B43" s="302"/>
      <c r="C43" s="365"/>
      <c r="D43" s="109"/>
      <c r="E43" s="145">
        <f t="shared" ref="E43" si="14">D43*C43</f>
        <v>0</v>
      </c>
      <c r="F43" s="145">
        <f t="shared" si="12"/>
        <v>0</v>
      </c>
      <c r="G43" s="301"/>
      <c r="H43" s="301"/>
      <c r="I43" s="109"/>
      <c r="J43" s="301"/>
      <c r="K43" s="357"/>
    </row>
    <row r="44" spans="1:11" ht="16.5" hidden="1">
      <c r="A44" s="301" t="s">
        <v>366</v>
      </c>
      <c r="B44" s="302"/>
      <c r="C44" s="365"/>
      <c r="D44" s="109"/>
      <c r="E44" s="145">
        <f t="shared" ref="E44" si="15">D44*C44</f>
        <v>0</v>
      </c>
      <c r="F44" s="145">
        <f t="shared" si="12"/>
        <v>0</v>
      </c>
      <c r="G44" s="301"/>
      <c r="H44" s="301"/>
      <c r="I44" s="109"/>
      <c r="J44" s="301"/>
      <c r="K44" s="357"/>
    </row>
    <row r="45" spans="1:11" ht="16.5" hidden="1">
      <c r="A45" s="301" t="s">
        <v>367</v>
      </c>
      <c r="B45" s="302"/>
      <c r="C45" s="373"/>
      <c r="D45" s="109"/>
      <c r="E45" s="145">
        <f t="shared" si="13"/>
        <v>0</v>
      </c>
      <c r="F45" s="145">
        <f t="shared" si="12"/>
        <v>0</v>
      </c>
      <c r="G45" s="301"/>
      <c r="H45" s="301"/>
      <c r="I45" s="109"/>
      <c r="J45" s="301"/>
      <c r="K45" s="357"/>
    </row>
    <row r="46" spans="1:11" ht="16.5">
      <c r="A46" s="301" t="s">
        <v>368</v>
      </c>
      <c r="B46" s="371"/>
      <c r="C46" s="374"/>
      <c r="D46" s="310">
        <f>SUM(D37:D45)</f>
        <v>0</v>
      </c>
      <c r="E46" s="145">
        <f>SUM(E37:E45)</f>
        <v>0</v>
      </c>
      <c r="F46" s="145">
        <f>SUM(F37:F45)</f>
        <v>0</v>
      </c>
      <c r="G46" s="301"/>
      <c r="H46" s="301"/>
      <c r="I46" s="145">
        <f>SUM(I37:I45)</f>
        <v>0</v>
      </c>
      <c r="J46" s="301"/>
      <c r="K46" s="357"/>
    </row>
    <row r="47" spans="1:11" ht="16.5">
      <c r="A47" s="301" t="s">
        <v>369</v>
      </c>
      <c r="B47" s="304" t="s">
        <v>370</v>
      </c>
      <c r="C47" s="375"/>
      <c r="D47" s="376"/>
      <c r="E47" s="376"/>
      <c r="F47" s="376"/>
      <c r="G47" s="301"/>
      <c r="H47" s="301"/>
      <c r="I47" s="376"/>
      <c r="J47" s="301"/>
      <c r="K47" s="357"/>
    </row>
    <row r="48" spans="1:11" ht="16.5">
      <c r="A48" s="301" t="s">
        <v>371</v>
      </c>
      <c r="B48" s="305" t="s">
        <v>372</v>
      </c>
      <c r="C48" s="375"/>
      <c r="D48" s="377"/>
      <c r="E48" s="377"/>
      <c r="F48" s="377"/>
      <c r="G48" s="301"/>
      <c r="H48" s="301"/>
      <c r="I48" s="377"/>
      <c r="J48" s="301"/>
      <c r="K48" s="357"/>
    </row>
    <row r="49" spans="1:11" ht="16.5">
      <c r="A49" s="301" t="s">
        <v>373</v>
      </c>
      <c r="B49" s="306"/>
      <c r="C49" s="363">
        <v>0.2</v>
      </c>
      <c r="D49" s="369"/>
      <c r="E49" s="370">
        <f>D49*C49</f>
        <v>0</v>
      </c>
      <c r="F49" s="370">
        <f>E49*9%</f>
        <v>0</v>
      </c>
      <c r="G49" s="135"/>
      <c r="H49" s="301"/>
      <c r="I49" s="369"/>
      <c r="J49" s="301"/>
      <c r="K49" s="357"/>
    </row>
    <row r="50" spans="1:11" ht="16.5">
      <c r="A50" s="301" t="s">
        <v>374</v>
      </c>
      <c r="B50" s="302"/>
      <c r="C50" s="362">
        <v>0.5</v>
      </c>
      <c r="D50" s="378"/>
      <c r="E50" s="379">
        <f>D50*C50</f>
        <v>0</v>
      </c>
      <c r="F50" s="379">
        <f t="shared" ref="F50:F52" si="16">E50*9%</f>
        <v>0</v>
      </c>
      <c r="G50" s="135"/>
      <c r="H50" s="301"/>
      <c r="I50" s="369"/>
      <c r="J50" s="301"/>
      <c r="K50" s="357"/>
    </row>
    <row r="51" spans="1:11" ht="16.5">
      <c r="A51" s="301" t="s">
        <v>375</v>
      </c>
      <c r="B51" s="302"/>
      <c r="C51" s="363">
        <v>1</v>
      </c>
      <c r="D51" s="369"/>
      <c r="E51" s="370">
        <f>D51*C51</f>
        <v>0</v>
      </c>
      <c r="F51" s="370">
        <f t="shared" si="16"/>
        <v>0</v>
      </c>
      <c r="G51" s="135"/>
      <c r="H51" s="301"/>
      <c r="I51" s="369"/>
      <c r="J51" s="301"/>
      <c r="K51" s="357"/>
    </row>
    <row r="52" spans="1:11" ht="16.5">
      <c r="A52" s="301" t="s">
        <v>376</v>
      </c>
      <c r="B52" s="302"/>
      <c r="C52" s="363">
        <v>1.5</v>
      </c>
      <c r="D52" s="369"/>
      <c r="E52" s="370">
        <f t="shared" ref="E52" si="17">D52*C52</f>
        <v>0</v>
      </c>
      <c r="F52" s="370">
        <f t="shared" si="16"/>
        <v>0</v>
      </c>
      <c r="G52" s="135"/>
      <c r="H52" s="301"/>
      <c r="I52" s="369"/>
      <c r="J52" s="301"/>
      <c r="K52" s="357"/>
    </row>
    <row r="53" spans="1:11" ht="16.5" hidden="1">
      <c r="A53" s="301"/>
      <c r="B53" s="302"/>
      <c r="C53" s="380"/>
      <c r="D53" s="369"/>
      <c r="E53" s="370"/>
      <c r="F53" s="370"/>
      <c r="G53" s="135"/>
      <c r="H53" s="301"/>
      <c r="I53" s="369"/>
      <c r="J53" s="301"/>
      <c r="K53" s="357"/>
    </row>
    <row r="54" spans="1:11" ht="16.5" hidden="1">
      <c r="A54" s="301"/>
      <c r="B54" s="302"/>
      <c r="C54" s="380"/>
      <c r="D54" s="369"/>
      <c r="E54" s="370"/>
      <c r="F54" s="370"/>
      <c r="G54" s="135"/>
      <c r="H54" s="301"/>
      <c r="I54" s="369"/>
      <c r="J54" s="301"/>
      <c r="K54" s="357"/>
    </row>
    <row r="55" spans="1:11" ht="16.5" hidden="1">
      <c r="A55" s="301"/>
      <c r="B55" s="302"/>
      <c r="C55" s="380"/>
      <c r="D55" s="369"/>
      <c r="E55" s="370"/>
      <c r="F55" s="370"/>
      <c r="G55" s="135"/>
      <c r="H55" s="301"/>
      <c r="I55" s="369"/>
      <c r="J55" s="301"/>
      <c r="K55" s="357"/>
    </row>
    <row r="56" spans="1:11" ht="16.5" hidden="1">
      <c r="A56" s="301"/>
      <c r="B56" s="302"/>
      <c r="C56" s="363"/>
      <c r="D56" s="369"/>
      <c r="E56" s="370"/>
      <c r="F56" s="370"/>
      <c r="G56" s="135"/>
      <c r="H56" s="301"/>
      <c r="I56" s="369"/>
      <c r="J56" s="301"/>
      <c r="K56" s="357"/>
    </row>
    <row r="57" spans="1:11" ht="16.5">
      <c r="A57" s="301" t="s">
        <v>377</v>
      </c>
      <c r="B57" s="302"/>
      <c r="C57" s="381"/>
      <c r="D57" s="370">
        <f>SUM(D49:D52)</f>
        <v>0</v>
      </c>
      <c r="E57" s="370">
        <f>SUM(E49:E52)</f>
        <v>0</v>
      </c>
      <c r="F57" s="370">
        <f>SUM(F49:F52)</f>
        <v>0</v>
      </c>
      <c r="G57" s="301"/>
      <c r="H57" s="301"/>
      <c r="I57" s="370">
        <f>SUM(I49:I52)</f>
        <v>0</v>
      </c>
      <c r="J57" s="301"/>
      <c r="K57" s="357"/>
    </row>
    <row r="58" spans="1:11" ht="16.5">
      <c r="A58" s="301" t="s">
        <v>378</v>
      </c>
      <c r="B58" s="305" t="s">
        <v>379</v>
      </c>
      <c r="C58" s="375"/>
      <c r="D58" s="376"/>
      <c r="E58" s="376"/>
      <c r="F58" s="376"/>
      <c r="G58" s="301"/>
      <c r="H58" s="301"/>
      <c r="I58" s="382"/>
      <c r="J58" s="301"/>
      <c r="K58" s="357"/>
    </row>
    <row r="59" spans="1:11" ht="16.5">
      <c r="A59" s="301" t="s">
        <v>380</v>
      </c>
      <c r="B59" s="383" t="s">
        <v>381</v>
      </c>
      <c r="C59" s="363">
        <v>0.75</v>
      </c>
      <c r="D59" s="369"/>
      <c r="E59" s="370">
        <f>D59*C59</f>
        <v>0</v>
      </c>
      <c r="F59" s="370">
        <f>E59*9%</f>
        <v>0</v>
      </c>
      <c r="G59" s="135"/>
      <c r="H59" s="301"/>
      <c r="I59" s="369"/>
      <c r="J59" s="301"/>
      <c r="K59" s="357"/>
    </row>
    <row r="60" spans="1:11" ht="16.5">
      <c r="A60" s="301" t="s">
        <v>382</v>
      </c>
      <c r="B60" s="383" t="s">
        <v>383</v>
      </c>
      <c r="C60" s="363">
        <v>0.85</v>
      </c>
      <c r="D60" s="369"/>
      <c r="E60" s="370">
        <f>D60*C60</f>
        <v>0</v>
      </c>
      <c r="F60" s="370">
        <f>E60*9%</f>
        <v>0</v>
      </c>
      <c r="G60" s="135"/>
      <c r="H60" s="301"/>
      <c r="I60" s="369"/>
      <c r="J60" s="301"/>
      <c r="K60" s="357"/>
    </row>
    <row r="61" spans="1:11" ht="16.5">
      <c r="A61" s="301" t="s">
        <v>384</v>
      </c>
      <c r="B61" s="302"/>
      <c r="C61" s="381"/>
      <c r="D61" s="370">
        <f>SUM(D59:D60)</f>
        <v>0</v>
      </c>
      <c r="E61" s="370">
        <f>SUM(E59:E60)</f>
        <v>0</v>
      </c>
      <c r="F61" s="370">
        <f>SUM(F59:F60)</f>
        <v>0</v>
      </c>
      <c r="G61" s="301"/>
      <c r="H61" s="301"/>
      <c r="I61" s="370">
        <f>SUM(I59:I60)</f>
        <v>0</v>
      </c>
      <c r="J61" s="301"/>
      <c r="K61" s="357"/>
    </row>
    <row r="62" spans="1:11" ht="16.5">
      <c r="A62" s="301" t="s">
        <v>385</v>
      </c>
      <c r="B62" s="305" t="s">
        <v>386</v>
      </c>
      <c r="C62" s="375"/>
      <c r="D62" s="376"/>
      <c r="E62" s="376"/>
      <c r="F62" s="376"/>
      <c r="G62" s="301"/>
      <c r="H62" s="301"/>
      <c r="I62" s="382"/>
      <c r="J62" s="301"/>
      <c r="K62" s="357"/>
    </row>
    <row r="63" spans="1:11" ht="16.5">
      <c r="A63" s="301" t="s">
        <v>387</v>
      </c>
      <c r="B63" s="383" t="s">
        <v>388</v>
      </c>
      <c r="C63" s="363">
        <v>0.5</v>
      </c>
      <c r="D63" s="384"/>
      <c r="E63" s="370">
        <f>D63*C63</f>
        <v>0</v>
      </c>
      <c r="F63" s="370">
        <f>E63*9%</f>
        <v>0</v>
      </c>
      <c r="G63" s="301"/>
      <c r="H63" s="301"/>
      <c r="I63" s="384"/>
      <c r="J63" s="301"/>
      <c r="K63" s="357"/>
    </row>
    <row r="64" spans="1:11" ht="16.5">
      <c r="A64" s="301" t="s">
        <v>389</v>
      </c>
      <c r="B64" s="383" t="s">
        <v>390</v>
      </c>
      <c r="C64" s="363">
        <v>0.75</v>
      </c>
      <c r="D64" s="378"/>
      <c r="E64" s="379">
        <f>D64*C64</f>
        <v>0</v>
      </c>
      <c r="F64" s="370">
        <f t="shared" ref="F64:F65" si="18">E64*9%</f>
        <v>0</v>
      </c>
      <c r="G64" s="135"/>
      <c r="H64" s="301"/>
      <c r="I64" s="369"/>
      <c r="J64" s="301"/>
      <c r="K64" s="357"/>
    </row>
    <row r="65" spans="1:11" ht="16.5">
      <c r="A65" s="301" t="s">
        <v>391</v>
      </c>
      <c r="B65" s="383" t="s">
        <v>392</v>
      </c>
      <c r="C65" s="363">
        <v>1</v>
      </c>
      <c r="D65" s="369"/>
      <c r="E65" s="370">
        <f t="shared" ref="E65" si="19">D65*C65</f>
        <v>0</v>
      </c>
      <c r="F65" s="370">
        <f t="shared" si="18"/>
        <v>0</v>
      </c>
      <c r="G65" s="135"/>
      <c r="H65" s="301"/>
      <c r="I65" s="369"/>
      <c r="J65" s="301"/>
      <c r="K65" s="357"/>
    </row>
    <row r="66" spans="1:11" ht="16.5">
      <c r="A66" s="301" t="s">
        <v>393</v>
      </c>
      <c r="B66" s="302"/>
      <c r="C66" s="385"/>
      <c r="D66" s="370">
        <f>SUM(D63:D65)</f>
        <v>0</v>
      </c>
      <c r="E66" s="370">
        <f>SUM(E63:E65)</f>
        <v>0</v>
      </c>
      <c r="F66" s="370">
        <f>SUM(F63:F65)</f>
        <v>0</v>
      </c>
      <c r="G66" s="301"/>
      <c r="H66" s="301"/>
      <c r="I66" s="370">
        <f>SUM(I63:I65)</f>
        <v>0</v>
      </c>
      <c r="J66" s="301"/>
      <c r="K66" s="357"/>
    </row>
    <row r="67" spans="1:11" ht="16.5">
      <c r="A67" s="301" t="s">
        <v>394</v>
      </c>
      <c r="B67" s="304" t="s">
        <v>395</v>
      </c>
      <c r="C67" s="386"/>
      <c r="D67" s="370">
        <f>SUM(D61,D57,D66)</f>
        <v>0</v>
      </c>
      <c r="E67" s="370">
        <f>SUM(E61,E57,E66)</f>
        <v>0</v>
      </c>
      <c r="F67" s="370">
        <f>SUM(F61,F57,F66)</f>
        <v>0</v>
      </c>
      <c r="G67" s="301"/>
      <c r="H67" s="301"/>
      <c r="I67" s="370">
        <f>SUM(I61,I57,I66)</f>
        <v>0</v>
      </c>
      <c r="J67" s="301"/>
      <c r="K67" s="357"/>
    </row>
    <row r="68" spans="1:11" ht="16.5">
      <c r="A68" s="301" t="s">
        <v>396</v>
      </c>
      <c r="B68" s="307" t="s">
        <v>397</v>
      </c>
      <c r="C68" s="288"/>
      <c r="D68" s="376"/>
      <c r="E68" s="376"/>
      <c r="F68" s="376"/>
      <c r="G68" s="301"/>
      <c r="H68" s="301"/>
      <c r="I68" s="382"/>
      <c r="J68" s="301"/>
      <c r="K68" s="357"/>
    </row>
    <row r="69" spans="1:11" ht="16.5">
      <c r="A69" s="301" t="s">
        <v>398</v>
      </c>
      <c r="B69" s="308" t="s">
        <v>399</v>
      </c>
      <c r="C69" s="289">
        <v>0.2</v>
      </c>
      <c r="D69" s="384"/>
      <c r="E69" s="370">
        <f t="shared" ref="E69:E88" si="20">D69*C69</f>
        <v>0</v>
      </c>
      <c r="F69" s="370">
        <f>E69*9%</f>
        <v>0</v>
      </c>
      <c r="G69" s="301"/>
      <c r="H69" s="301"/>
      <c r="I69" s="384"/>
      <c r="J69" s="301"/>
      <c r="K69" s="357"/>
    </row>
    <row r="70" spans="1:11" ht="16.5">
      <c r="A70" s="301" t="s">
        <v>400</v>
      </c>
      <c r="B70" s="308" t="s">
        <v>401</v>
      </c>
      <c r="C70" s="289">
        <v>0.2</v>
      </c>
      <c r="D70" s="369"/>
      <c r="E70" s="370">
        <f t="shared" si="20"/>
        <v>0</v>
      </c>
      <c r="F70" s="370">
        <f>E70*9%</f>
        <v>0</v>
      </c>
      <c r="G70" s="301"/>
      <c r="H70" s="301"/>
      <c r="I70" s="384"/>
      <c r="J70" s="301"/>
      <c r="K70" s="357"/>
    </row>
    <row r="71" spans="1:11" ht="16.5">
      <c r="A71" s="301" t="s">
        <v>402</v>
      </c>
      <c r="B71" s="308" t="s">
        <v>403</v>
      </c>
      <c r="C71" s="289">
        <v>0.25</v>
      </c>
      <c r="D71" s="369"/>
      <c r="E71" s="370">
        <f t="shared" si="20"/>
        <v>0</v>
      </c>
      <c r="F71" s="370">
        <f>E71*9%</f>
        <v>0</v>
      </c>
      <c r="G71" s="301"/>
      <c r="H71" s="301"/>
      <c r="I71" s="384"/>
      <c r="J71" s="301"/>
      <c r="K71" s="357"/>
    </row>
    <row r="72" spans="1:11" ht="16.5">
      <c r="A72" s="301" t="s">
        <v>404</v>
      </c>
      <c r="B72" s="308" t="s">
        <v>405</v>
      </c>
      <c r="C72" s="289">
        <v>0.3</v>
      </c>
      <c r="D72" s="369"/>
      <c r="E72" s="370">
        <f t="shared" si="20"/>
        <v>0</v>
      </c>
      <c r="F72" s="370">
        <f>E72*9%</f>
        <v>0</v>
      </c>
      <c r="G72" s="301"/>
      <c r="H72" s="301"/>
      <c r="I72" s="384"/>
      <c r="J72" s="301"/>
      <c r="K72" s="357"/>
    </row>
    <row r="73" spans="1:11" ht="16.5">
      <c r="A73" s="301" t="s">
        <v>406</v>
      </c>
      <c r="B73" s="308" t="s">
        <v>407</v>
      </c>
      <c r="C73" s="289">
        <v>0.35</v>
      </c>
      <c r="D73" s="369"/>
      <c r="E73" s="370">
        <f t="shared" si="20"/>
        <v>0</v>
      </c>
      <c r="F73" s="370">
        <f t="shared" ref="F73:F105" si="21">E73*9%</f>
        <v>0</v>
      </c>
      <c r="G73" s="301"/>
      <c r="H73" s="301"/>
      <c r="I73" s="384"/>
      <c r="J73" s="301"/>
      <c r="K73" s="357"/>
    </row>
    <row r="74" spans="1:11" ht="16.5">
      <c r="A74" s="301" t="s">
        <v>408</v>
      </c>
      <c r="B74" s="308" t="s">
        <v>409</v>
      </c>
      <c r="C74" s="289">
        <v>0.35</v>
      </c>
      <c r="D74" s="369"/>
      <c r="E74" s="370">
        <f t="shared" si="20"/>
        <v>0</v>
      </c>
      <c r="F74" s="370">
        <f t="shared" si="21"/>
        <v>0</v>
      </c>
      <c r="G74" s="135"/>
      <c r="H74" s="301"/>
      <c r="I74" s="384"/>
      <c r="J74" s="301"/>
      <c r="K74" s="357"/>
    </row>
    <row r="75" spans="1:11" ht="16.5">
      <c r="A75" s="301" t="s">
        <v>410</v>
      </c>
      <c r="B75" s="308" t="s">
        <v>411</v>
      </c>
      <c r="C75" s="289">
        <v>0.5</v>
      </c>
      <c r="D75" s="369"/>
      <c r="E75" s="370">
        <f t="shared" si="20"/>
        <v>0</v>
      </c>
      <c r="F75" s="370">
        <f t="shared" si="21"/>
        <v>0</v>
      </c>
      <c r="G75" s="135"/>
      <c r="H75" s="301"/>
      <c r="I75" s="384"/>
      <c r="J75" s="301"/>
      <c r="K75" s="357"/>
    </row>
    <row r="76" spans="1:11" ht="16.5">
      <c r="A76" s="301" t="s">
        <v>412</v>
      </c>
      <c r="B76" s="308" t="s">
        <v>413</v>
      </c>
      <c r="C76" s="289">
        <v>1</v>
      </c>
      <c r="D76" s="369"/>
      <c r="E76" s="370">
        <f t="shared" si="20"/>
        <v>0</v>
      </c>
      <c r="F76" s="370">
        <f t="shared" si="21"/>
        <v>0</v>
      </c>
      <c r="G76" s="135"/>
      <c r="H76" s="301"/>
      <c r="I76" s="384"/>
      <c r="J76" s="301"/>
      <c r="K76" s="357"/>
    </row>
    <row r="77" spans="1:11" ht="16.5">
      <c r="A77" s="301" t="s">
        <v>414</v>
      </c>
      <c r="B77" s="308" t="s">
        <v>415</v>
      </c>
      <c r="C77" s="289">
        <v>0.25</v>
      </c>
      <c r="D77" s="369"/>
      <c r="E77" s="370">
        <f t="shared" si="20"/>
        <v>0</v>
      </c>
      <c r="F77" s="370">
        <f>E77*9%</f>
        <v>0</v>
      </c>
      <c r="G77" s="301"/>
      <c r="H77" s="301"/>
      <c r="I77" s="384"/>
      <c r="J77" s="301"/>
      <c r="K77" s="357"/>
    </row>
    <row r="78" spans="1:11" ht="16.5">
      <c r="A78" s="301" t="s">
        <v>416</v>
      </c>
      <c r="B78" s="308" t="s">
        <v>417</v>
      </c>
      <c r="C78" s="289">
        <v>0.3</v>
      </c>
      <c r="D78" s="369"/>
      <c r="E78" s="370">
        <f t="shared" si="20"/>
        <v>0</v>
      </c>
      <c r="F78" s="370">
        <f>E78*9%</f>
        <v>0</v>
      </c>
      <c r="G78" s="301"/>
      <c r="H78" s="301"/>
      <c r="I78" s="384"/>
      <c r="J78" s="301"/>
      <c r="K78" s="357"/>
    </row>
    <row r="79" spans="1:11" ht="16.5">
      <c r="A79" s="301" t="s">
        <v>418</v>
      </c>
      <c r="B79" s="308" t="s">
        <v>419</v>
      </c>
      <c r="C79" s="289">
        <v>0.4</v>
      </c>
      <c r="D79" s="369"/>
      <c r="E79" s="370">
        <f t="shared" si="20"/>
        <v>0</v>
      </c>
      <c r="F79" s="370">
        <f>E79*9%</f>
        <v>0</v>
      </c>
      <c r="G79" s="301"/>
      <c r="H79" s="301"/>
      <c r="I79" s="384"/>
      <c r="J79" s="301"/>
      <c r="K79" s="357"/>
    </row>
    <row r="80" spans="1:11" ht="16.5">
      <c r="A80" s="301" t="s">
        <v>420</v>
      </c>
      <c r="B80" s="308" t="s">
        <v>421</v>
      </c>
      <c r="C80" s="289">
        <v>0.5</v>
      </c>
      <c r="D80" s="369"/>
      <c r="E80" s="370">
        <f t="shared" si="20"/>
        <v>0</v>
      </c>
      <c r="F80" s="370">
        <f t="shared" si="21"/>
        <v>0</v>
      </c>
      <c r="G80" s="135"/>
      <c r="H80" s="301"/>
      <c r="I80" s="384"/>
      <c r="J80" s="301"/>
      <c r="K80" s="357"/>
    </row>
    <row r="81" spans="1:11" ht="16.5">
      <c r="A81" s="301" t="s">
        <v>422</v>
      </c>
      <c r="B81" s="308" t="s">
        <v>423</v>
      </c>
      <c r="C81" s="289">
        <v>0.75</v>
      </c>
      <c r="D81" s="369"/>
      <c r="E81" s="370">
        <f t="shared" si="20"/>
        <v>0</v>
      </c>
      <c r="F81" s="370">
        <f t="shared" si="21"/>
        <v>0</v>
      </c>
      <c r="G81" s="135"/>
      <c r="H81" s="301"/>
      <c r="I81" s="369"/>
      <c r="J81" s="301"/>
      <c r="K81" s="357"/>
    </row>
    <row r="82" spans="1:11" ht="16.5">
      <c r="A82" s="301" t="s">
        <v>424</v>
      </c>
      <c r="B82" s="308" t="s">
        <v>425</v>
      </c>
      <c r="C82" s="289">
        <v>1</v>
      </c>
      <c r="D82" s="369"/>
      <c r="E82" s="370">
        <f t="shared" si="20"/>
        <v>0</v>
      </c>
      <c r="F82" s="370">
        <f t="shared" si="21"/>
        <v>0</v>
      </c>
      <c r="G82" s="135"/>
      <c r="H82" s="301"/>
      <c r="I82" s="369"/>
      <c r="J82" s="301"/>
      <c r="K82" s="357"/>
    </row>
    <row r="83" spans="1:11" ht="16.5">
      <c r="A83" s="301" t="s">
        <v>426</v>
      </c>
      <c r="B83" s="308" t="s">
        <v>427</v>
      </c>
      <c r="C83" s="289">
        <v>0.2</v>
      </c>
      <c r="D83" s="369"/>
      <c r="E83" s="370">
        <f t="shared" si="20"/>
        <v>0</v>
      </c>
      <c r="F83" s="370">
        <f t="shared" si="21"/>
        <v>0</v>
      </c>
      <c r="G83" s="135"/>
      <c r="H83" s="301"/>
      <c r="I83" s="369"/>
      <c r="J83" s="301"/>
      <c r="K83" s="357"/>
    </row>
    <row r="84" spans="1:11" ht="16.5">
      <c r="A84" s="301" t="s">
        <v>428</v>
      </c>
      <c r="B84" s="308" t="s">
        <v>429</v>
      </c>
      <c r="C84" s="289">
        <v>0.25</v>
      </c>
      <c r="D84" s="369"/>
      <c r="E84" s="370">
        <f>D84*C84</f>
        <v>0</v>
      </c>
      <c r="F84" s="370">
        <f t="shared" si="21"/>
        <v>0</v>
      </c>
      <c r="G84" s="135"/>
      <c r="H84" s="301"/>
      <c r="I84" s="369"/>
      <c r="J84" s="301"/>
      <c r="K84" s="357"/>
    </row>
    <row r="85" spans="1:11" ht="16.5">
      <c r="A85" s="301" t="s">
        <v>430</v>
      </c>
      <c r="B85" s="308" t="s">
        <v>431</v>
      </c>
      <c r="C85" s="289">
        <v>0.3</v>
      </c>
      <c r="D85" s="369"/>
      <c r="E85" s="370">
        <f t="shared" ref="E85:E87" si="22">D85*C85</f>
        <v>0</v>
      </c>
      <c r="F85" s="370">
        <f t="shared" si="21"/>
        <v>0</v>
      </c>
      <c r="G85" s="135"/>
      <c r="H85" s="301"/>
      <c r="I85" s="369"/>
      <c r="J85" s="301"/>
      <c r="K85" s="357"/>
    </row>
    <row r="86" spans="1:11" ht="16.5">
      <c r="A86" s="301" t="s">
        <v>432</v>
      </c>
      <c r="B86" s="308" t="s">
        <v>433</v>
      </c>
      <c r="C86" s="289">
        <v>0.35</v>
      </c>
      <c r="D86" s="369"/>
      <c r="E86" s="370">
        <f t="shared" si="22"/>
        <v>0</v>
      </c>
      <c r="F86" s="370">
        <f t="shared" si="21"/>
        <v>0</v>
      </c>
      <c r="G86" s="135"/>
      <c r="H86" s="301"/>
      <c r="I86" s="369"/>
      <c r="J86" s="301"/>
      <c r="K86" s="357"/>
    </row>
    <row r="87" spans="1:11" ht="16.5">
      <c r="A87" s="301" t="s">
        <v>434</v>
      </c>
      <c r="B87" s="308" t="s">
        <v>435</v>
      </c>
      <c r="C87" s="289">
        <v>0.5</v>
      </c>
      <c r="D87" s="369"/>
      <c r="E87" s="370">
        <f t="shared" si="22"/>
        <v>0</v>
      </c>
      <c r="F87" s="370">
        <f t="shared" si="21"/>
        <v>0</v>
      </c>
      <c r="G87" s="135"/>
      <c r="H87" s="301"/>
      <c r="I87" s="369"/>
      <c r="J87" s="301"/>
      <c r="K87" s="357"/>
    </row>
    <row r="88" spans="1:11" ht="16.5">
      <c r="A88" s="301" t="s">
        <v>436</v>
      </c>
      <c r="B88" s="308" t="s">
        <v>437</v>
      </c>
      <c r="C88" s="289">
        <v>0.75</v>
      </c>
      <c r="D88" s="369"/>
      <c r="E88" s="370">
        <f t="shared" si="20"/>
        <v>0</v>
      </c>
      <c r="F88" s="370">
        <f t="shared" si="21"/>
        <v>0</v>
      </c>
      <c r="G88" s="135"/>
      <c r="H88" s="301"/>
      <c r="I88" s="369"/>
      <c r="J88" s="301"/>
      <c r="K88" s="357"/>
    </row>
    <row r="89" spans="1:11" ht="16.5">
      <c r="A89" s="301" t="s">
        <v>438</v>
      </c>
      <c r="B89" s="308" t="s">
        <v>439</v>
      </c>
      <c r="C89" s="289">
        <v>1</v>
      </c>
      <c r="D89" s="369"/>
      <c r="E89" s="370">
        <f>D89*C89</f>
        <v>0</v>
      </c>
      <c r="F89" s="370">
        <f>E89*9%</f>
        <v>0</v>
      </c>
      <c r="G89" s="135"/>
      <c r="H89" s="301"/>
      <c r="I89" s="369"/>
      <c r="J89" s="301"/>
      <c r="K89" s="357"/>
    </row>
    <row r="90" spans="1:11" ht="16.5">
      <c r="A90" s="301" t="s">
        <v>440</v>
      </c>
      <c r="B90" s="308" t="s">
        <v>441</v>
      </c>
      <c r="C90" s="289">
        <v>0.25</v>
      </c>
      <c r="D90" s="369"/>
      <c r="E90" s="370">
        <f>D90*C90</f>
        <v>0</v>
      </c>
      <c r="F90" s="370">
        <f>E90*9%</f>
        <v>0</v>
      </c>
      <c r="G90" s="135"/>
      <c r="H90" s="301"/>
      <c r="I90" s="369"/>
      <c r="J90" s="301"/>
      <c r="K90" s="357"/>
    </row>
    <row r="91" spans="1:11" ht="16.5">
      <c r="A91" s="301" t="s">
        <v>442</v>
      </c>
      <c r="B91" s="308" t="s">
        <v>443</v>
      </c>
      <c r="C91" s="289">
        <v>0.3</v>
      </c>
      <c r="D91" s="369"/>
      <c r="E91" s="370">
        <f t="shared" ref="E91:E95" si="23">D91*C91</f>
        <v>0</v>
      </c>
      <c r="F91" s="370">
        <f t="shared" ref="F91:F95" si="24">E91*9%</f>
        <v>0</v>
      </c>
      <c r="G91" s="135"/>
      <c r="H91" s="301"/>
      <c r="I91" s="369"/>
      <c r="J91" s="301"/>
      <c r="K91" s="357"/>
    </row>
    <row r="92" spans="1:11" ht="16.5">
      <c r="A92" s="301" t="s">
        <v>444</v>
      </c>
      <c r="B92" s="308" t="s">
        <v>445</v>
      </c>
      <c r="C92" s="289">
        <v>0.4</v>
      </c>
      <c r="D92" s="369"/>
      <c r="E92" s="370">
        <f t="shared" si="23"/>
        <v>0</v>
      </c>
      <c r="F92" s="370">
        <f t="shared" si="24"/>
        <v>0</v>
      </c>
      <c r="G92" s="135"/>
      <c r="H92" s="301"/>
      <c r="I92" s="369"/>
      <c r="J92" s="301"/>
      <c r="K92" s="357"/>
    </row>
    <row r="93" spans="1:11" ht="16.5">
      <c r="A93" s="301" t="s">
        <v>446</v>
      </c>
      <c r="B93" s="308" t="s">
        <v>447</v>
      </c>
      <c r="C93" s="289">
        <v>0.7</v>
      </c>
      <c r="D93" s="369"/>
      <c r="E93" s="370">
        <f t="shared" si="23"/>
        <v>0</v>
      </c>
      <c r="F93" s="370">
        <f t="shared" si="24"/>
        <v>0</v>
      </c>
      <c r="G93" s="135"/>
      <c r="H93" s="301"/>
      <c r="I93" s="369"/>
      <c r="J93" s="301"/>
      <c r="K93" s="357"/>
    </row>
    <row r="94" spans="1:11" ht="16.5">
      <c r="A94" s="301" t="s">
        <v>448</v>
      </c>
      <c r="B94" s="308" t="s">
        <v>449</v>
      </c>
      <c r="C94" s="289">
        <v>0.9</v>
      </c>
      <c r="D94" s="369"/>
      <c r="E94" s="370">
        <f t="shared" si="23"/>
        <v>0</v>
      </c>
      <c r="F94" s="370">
        <f t="shared" si="24"/>
        <v>0</v>
      </c>
      <c r="G94" s="135"/>
      <c r="H94" s="301"/>
      <c r="I94" s="369"/>
      <c r="J94" s="301"/>
      <c r="K94" s="357"/>
    </row>
    <row r="95" spans="1:11" ht="16.5">
      <c r="A95" s="301" t="s">
        <v>450</v>
      </c>
      <c r="B95" s="308" t="s">
        <v>439</v>
      </c>
      <c r="C95" s="289">
        <v>1</v>
      </c>
      <c r="E95" s="370">
        <f t="shared" si="23"/>
        <v>0</v>
      </c>
      <c r="F95" s="370">
        <f t="shared" si="24"/>
        <v>0</v>
      </c>
      <c r="G95" s="135"/>
      <c r="H95" s="301"/>
      <c r="I95" s="369"/>
      <c r="J95" s="301"/>
      <c r="K95" s="357"/>
    </row>
    <row r="96" spans="1:11" ht="16.5">
      <c r="A96" s="301" t="s">
        <v>451</v>
      </c>
      <c r="B96" s="308" t="s">
        <v>452</v>
      </c>
      <c r="C96" s="289">
        <v>0.4</v>
      </c>
      <c r="D96" s="369"/>
      <c r="E96" s="370">
        <f>D96*C96</f>
        <v>0</v>
      </c>
      <c r="F96" s="370">
        <f t="shared" si="21"/>
        <v>0</v>
      </c>
      <c r="G96" s="135"/>
      <c r="H96" s="301"/>
      <c r="I96" s="369"/>
      <c r="J96" s="301"/>
      <c r="K96" s="357"/>
    </row>
    <row r="97" spans="1:11" ht="16.5">
      <c r="A97" s="301" t="s">
        <v>453</v>
      </c>
      <c r="B97" s="308" t="s">
        <v>454</v>
      </c>
      <c r="C97" s="289">
        <v>0.5</v>
      </c>
      <c r="D97" s="369"/>
      <c r="E97" s="370">
        <f t="shared" ref="E97:E105" si="25">D97*C97</f>
        <v>0</v>
      </c>
      <c r="F97" s="370">
        <f t="shared" si="21"/>
        <v>0</v>
      </c>
      <c r="G97" s="135"/>
      <c r="H97" s="301"/>
      <c r="I97" s="369"/>
      <c r="J97" s="301"/>
      <c r="K97" s="357"/>
    </row>
    <row r="98" spans="1:11" ht="16.5">
      <c r="A98" s="301" t="s">
        <v>455</v>
      </c>
      <c r="B98" s="308" t="s">
        <v>456</v>
      </c>
      <c r="C98" s="289">
        <v>0.8</v>
      </c>
      <c r="D98" s="369"/>
      <c r="E98" s="370">
        <f t="shared" si="25"/>
        <v>0</v>
      </c>
      <c r="F98" s="370">
        <f t="shared" si="21"/>
        <v>0</v>
      </c>
      <c r="G98" s="135"/>
      <c r="H98" s="301"/>
      <c r="I98" s="369"/>
      <c r="J98" s="301"/>
      <c r="K98" s="357"/>
    </row>
    <row r="99" spans="1:11" ht="16.5">
      <c r="A99" s="301" t="s">
        <v>457</v>
      </c>
      <c r="B99" s="308" t="s">
        <v>458</v>
      </c>
      <c r="C99" s="289">
        <v>1</v>
      </c>
      <c r="D99" s="369"/>
      <c r="E99" s="370">
        <f t="shared" si="25"/>
        <v>0</v>
      </c>
      <c r="F99" s="370">
        <f t="shared" si="21"/>
        <v>0</v>
      </c>
      <c r="G99" s="135"/>
      <c r="H99" s="301"/>
      <c r="I99" s="369"/>
      <c r="J99" s="301"/>
      <c r="K99" s="357"/>
    </row>
    <row r="100" spans="1:11" ht="16.5" hidden="1">
      <c r="A100" s="301"/>
      <c r="B100" s="308"/>
      <c r="C100" s="289"/>
      <c r="D100" s="369"/>
      <c r="E100" s="370">
        <f t="shared" si="25"/>
        <v>0</v>
      </c>
      <c r="F100" s="370">
        <f t="shared" si="21"/>
        <v>0</v>
      </c>
      <c r="G100" s="301"/>
      <c r="H100" s="301"/>
      <c r="I100" s="387"/>
      <c r="J100" s="301"/>
      <c r="K100" s="357"/>
    </row>
    <row r="101" spans="1:11" ht="16.5" hidden="1">
      <c r="A101" s="301"/>
      <c r="B101" s="308"/>
      <c r="C101" s="289"/>
      <c r="D101" s="369"/>
      <c r="E101" s="370">
        <f t="shared" si="25"/>
        <v>0</v>
      </c>
      <c r="F101" s="370">
        <f t="shared" si="21"/>
        <v>0</v>
      </c>
      <c r="G101" s="301"/>
      <c r="H101" s="301"/>
      <c r="I101" s="387"/>
      <c r="J101" s="301"/>
      <c r="K101" s="357"/>
    </row>
    <row r="102" spans="1:11" ht="16.5" hidden="1">
      <c r="A102" s="301"/>
      <c r="B102" s="308"/>
      <c r="C102" s="289"/>
      <c r="D102" s="369"/>
      <c r="E102" s="370">
        <f t="shared" si="25"/>
        <v>0</v>
      </c>
      <c r="F102" s="370">
        <f t="shared" si="21"/>
        <v>0</v>
      </c>
      <c r="G102" s="301"/>
      <c r="H102" s="301"/>
      <c r="I102" s="387"/>
      <c r="J102" s="301"/>
      <c r="K102" s="357"/>
    </row>
    <row r="103" spans="1:11" ht="16.5" hidden="1">
      <c r="A103" s="301"/>
      <c r="B103" s="308"/>
      <c r="C103" s="289"/>
      <c r="D103" s="369"/>
      <c r="E103" s="370">
        <f t="shared" si="25"/>
        <v>0</v>
      </c>
      <c r="F103" s="370">
        <f t="shared" si="21"/>
        <v>0</v>
      </c>
      <c r="G103" s="301"/>
      <c r="H103" s="301"/>
      <c r="I103" s="387"/>
      <c r="J103" s="301"/>
      <c r="K103" s="357"/>
    </row>
    <row r="104" spans="1:11" ht="16.5" hidden="1">
      <c r="A104" s="301"/>
      <c r="B104" s="308"/>
      <c r="C104" s="289"/>
      <c r="D104" s="369"/>
      <c r="E104" s="370">
        <f t="shared" si="25"/>
        <v>0</v>
      </c>
      <c r="F104" s="370">
        <f t="shared" si="21"/>
        <v>0</v>
      </c>
      <c r="G104" s="301"/>
      <c r="H104" s="301"/>
      <c r="I104" s="387"/>
      <c r="J104" s="301"/>
      <c r="K104" s="357"/>
    </row>
    <row r="105" spans="1:11" ht="16.5" hidden="1">
      <c r="A105" s="301"/>
      <c r="B105" s="308"/>
      <c r="C105" s="289"/>
      <c r="D105" s="369"/>
      <c r="E105" s="370">
        <f t="shared" si="25"/>
        <v>0</v>
      </c>
      <c r="F105" s="370">
        <f t="shared" si="21"/>
        <v>0</v>
      </c>
      <c r="G105" s="301"/>
      <c r="H105" s="301"/>
      <c r="I105" s="387"/>
      <c r="J105" s="301"/>
      <c r="K105" s="357"/>
    </row>
    <row r="106" spans="1:11" ht="16.5">
      <c r="A106" s="301" t="s">
        <v>459</v>
      </c>
      <c r="B106" s="303"/>
      <c r="C106" s="290"/>
      <c r="D106" s="370">
        <f>SUM(D69:D105)</f>
        <v>0</v>
      </c>
      <c r="E106" s="370">
        <f>SUM(E69:E105)</f>
        <v>0</v>
      </c>
      <c r="F106" s="370">
        <f>SUM(F69:F105)</f>
        <v>0</v>
      </c>
      <c r="G106" s="301"/>
      <c r="H106" s="301"/>
      <c r="I106" s="370">
        <f>SUM(I69:I105)</f>
        <v>0</v>
      </c>
      <c r="J106" s="301"/>
      <c r="K106" s="357"/>
    </row>
    <row r="107" spans="1:11" ht="16.5">
      <c r="A107" s="301" t="s">
        <v>460</v>
      </c>
      <c r="B107" s="307" t="s">
        <v>461</v>
      </c>
      <c r="C107" s="288"/>
      <c r="D107" s="376"/>
      <c r="E107" s="376"/>
      <c r="F107" s="376"/>
      <c r="G107" s="301"/>
      <c r="H107" s="301"/>
      <c r="I107" s="382"/>
      <c r="J107" s="301"/>
      <c r="K107" s="357"/>
    </row>
    <row r="108" spans="1:11" ht="16.5">
      <c r="A108" s="301" t="s">
        <v>462</v>
      </c>
      <c r="B108" s="308" t="s">
        <v>463</v>
      </c>
      <c r="C108" s="289">
        <v>0.3</v>
      </c>
      <c r="D108" s="369"/>
      <c r="E108" s="370">
        <f t="shared" ref="E108:E116" si="26">D108*C108</f>
        <v>0</v>
      </c>
      <c r="F108" s="370">
        <f>E108*9%</f>
        <v>0</v>
      </c>
      <c r="G108" s="301"/>
      <c r="H108" s="301"/>
      <c r="I108" s="369"/>
      <c r="J108" s="301"/>
      <c r="K108" s="357"/>
    </row>
    <row r="109" spans="1:11" ht="16.5">
      <c r="A109" s="301" t="s">
        <v>464</v>
      </c>
      <c r="B109" s="308" t="s">
        <v>465</v>
      </c>
      <c r="C109" s="289">
        <v>0.2</v>
      </c>
      <c r="D109" s="369"/>
      <c r="E109" s="370">
        <v>0</v>
      </c>
      <c r="F109" s="370">
        <f>E109*9%</f>
        <v>0</v>
      </c>
      <c r="G109" s="301"/>
      <c r="H109" s="301"/>
      <c r="I109" s="369"/>
      <c r="J109" s="301"/>
      <c r="K109" s="357"/>
    </row>
    <row r="110" spans="1:11" ht="16.5">
      <c r="A110" s="301" t="s">
        <v>466</v>
      </c>
      <c r="B110" s="308" t="s">
        <v>467</v>
      </c>
      <c r="C110" s="289">
        <v>0.25</v>
      </c>
      <c r="D110" s="369"/>
      <c r="E110" s="370">
        <f t="shared" si="26"/>
        <v>0</v>
      </c>
      <c r="F110" s="370">
        <f>E110*9%</f>
        <v>0</v>
      </c>
      <c r="G110" s="301"/>
      <c r="H110" s="301"/>
      <c r="I110" s="369"/>
      <c r="J110" s="301"/>
      <c r="K110" s="357"/>
    </row>
    <row r="111" spans="1:11" ht="16.5">
      <c r="A111" s="301" t="s">
        <v>468</v>
      </c>
      <c r="B111" s="308" t="s">
        <v>469</v>
      </c>
      <c r="C111" s="289">
        <v>0.3</v>
      </c>
      <c r="D111" s="369"/>
      <c r="E111" s="370">
        <f t="shared" si="26"/>
        <v>0</v>
      </c>
      <c r="F111" s="370">
        <f>E111*9%</f>
        <v>0</v>
      </c>
      <c r="G111" s="301"/>
      <c r="H111" s="301"/>
      <c r="I111" s="369"/>
      <c r="J111" s="301"/>
      <c r="K111" s="357"/>
    </row>
    <row r="112" spans="1:11" ht="16.5">
      <c r="A112" s="301" t="s">
        <v>470</v>
      </c>
      <c r="B112" s="308" t="s">
        <v>471</v>
      </c>
      <c r="C112" s="289">
        <v>0.35</v>
      </c>
      <c r="D112" s="369"/>
      <c r="E112" s="370">
        <f t="shared" si="26"/>
        <v>0</v>
      </c>
      <c r="F112" s="370">
        <f t="shared" ref="F112:F116" si="27">E112*9%</f>
        <v>0</v>
      </c>
      <c r="G112" s="135"/>
      <c r="H112" s="301"/>
      <c r="I112" s="369"/>
      <c r="J112" s="301"/>
      <c r="K112" s="357"/>
    </row>
    <row r="113" spans="1:13" ht="16.5">
      <c r="A113" s="301" t="s">
        <v>472</v>
      </c>
      <c r="B113" s="308" t="s">
        <v>473</v>
      </c>
      <c r="C113" s="289">
        <v>0.5</v>
      </c>
      <c r="D113" s="369"/>
      <c r="E113" s="370">
        <f t="shared" si="26"/>
        <v>0</v>
      </c>
      <c r="F113" s="370">
        <f t="shared" si="27"/>
        <v>0</v>
      </c>
      <c r="G113" s="135"/>
      <c r="H113" s="301"/>
      <c r="I113" s="369"/>
      <c r="J113" s="301"/>
      <c r="K113" s="357"/>
    </row>
    <row r="114" spans="1:13" ht="16.5">
      <c r="A114" s="301" t="s">
        <v>474</v>
      </c>
      <c r="B114" s="308" t="s">
        <v>475</v>
      </c>
      <c r="C114" s="289">
        <v>0.75</v>
      </c>
      <c r="D114" s="369"/>
      <c r="E114" s="370">
        <f t="shared" si="26"/>
        <v>0</v>
      </c>
      <c r="F114" s="370">
        <f t="shared" si="27"/>
        <v>0</v>
      </c>
      <c r="G114" s="135"/>
      <c r="H114" s="301"/>
      <c r="I114" s="369"/>
      <c r="J114" s="301"/>
      <c r="K114" s="357"/>
    </row>
    <row r="115" spans="1:13" ht="16.5">
      <c r="A115" s="301" t="s">
        <v>476</v>
      </c>
      <c r="B115" s="308" t="s">
        <v>477</v>
      </c>
      <c r="C115" s="289">
        <v>1</v>
      </c>
      <c r="D115" s="369"/>
      <c r="E115" s="370">
        <f t="shared" si="26"/>
        <v>0</v>
      </c>
      <c r="F115" s="370">
        <f t="shared" si="27"/>
        <v>0</v>
      </c>
      <c r="G115" s="135"/>
      <c r="H115" s="301"/>
      <c r="I115" s="369"/>
      <c r="J115" s="301"/>
      <c r="K115" s="357"/>
    </row>
    <row r="116" spans="1:13" ht="16.5" hidden="1">
      <c r="A116" s="301"/>
      <c r="B116" s="372"/>
      <c r="C116" s="363"/>
      <c r="D116" s="369"/>
      <c r="E116" s="370">
        <f t="shared" si="26"/>
        <v>0</v>
      </c>
      <c r="F116" s="370">
        <f t="shared" si="27"/>
        <v>0</v>
      </c>
      <c r="G116" s="301"/>
      <c r="H116" s="301"/>
      <c r="I116" s="369"/>
      <c r="J116" s="301"/>
      <c r="K116" s="357"/>
    </row>
    <row r="117" spans="1:13" ht="16.5">
      <c r="A117" s="301" t="s">
        <v>478</v>
      </c>
      <c r="B117" s="302"/>
      <c r="C117" s="367"/>
      <c r="D117" s="370">
        <f>SUM(D108:D116)</f>
        <v>0</v>
      </c>
      <c r="E117" s="370">
        <f>SUM(E108:E116)</f>
        <v>0</v>
      </c>
      <c r="F117" s="370">
        <f>SUM(F108:F116)</f>
        <v>0</v>
      </c>
      <c r="G117" s="301"/>
      <c r="H117" s="301"/>
      <c r="I117" s="370">
        <f>SUM(I108:I116)</f>
        <v>0</v>
      </c>
      <c r="J117" s="301"/>
      <c r="K117" s="357"/>
    </row>
    <row r="118" spans="1:13" ht="16.5">
      <c r="A118" s="301" t="s">
        <v>479</v>
      </c>
      <c r="B118" s="309" t="s">
        <v>480</v>
      </c>
      <c r="C118" s="375"/>
      <c r="D118" s="376"/>
      <c r="E118" s="376"/>
      <c r="F118" s="376"/>
      <c r="G118" s="301"/>
      <c r="H118" s="301"/>
      <c r="I118" s="382"/>
      <c r="J118" s="171"/>
      <c r="K118" s="357"/>
    </row>
    <row r="119" spans="1:13" ht="16.5">
      <c r="A119" s="301" t="s">
        <v>481</v>
      </c>
      <c r="B119" s="302" t="s">
        <v>482</v>
      </c>
      <c r="C119" s="363">
        <v>0.8</v>
      </c>
      <c r="D119" s="369"/>
      <c r="E119" s="370">
        <f>D119*C119</f>
        <v>0</v>
      </c>
      <c r="F119" s="370">
        <f>E119*9%</f>
        <v>0</v>
      </c>
      <c r="G119" s="135"/>
      <c r="H119" s="301"/>
      <c r="I119" s="369"/>
      <c r="J119" s="171"/>
      <c r="K119" s="357"/>
    </row>
    <row r="120" spans="1:13" ht="16.5">
      <c r="A120" s="301" t="s">
        <v>483</v>
      </c>
      <c r="B120" s="302" t="s">
        <v>484</v>
      </c>
      <c r="C120" s="363">
        <v>0.95</v>
      </c>
      <c r="D120" s="369"/>
      <c r="E120" s="370">
        <f>D120*C120</f>
        <v>0</v>
      </c>
      <c r="F120" s="370">
        <f>E120*9%</f>
        <v>0</v>
      </c>
      <c r="G120" s="135"/>
      <c r="H120" s="301"/>
      <c r="I120" s="369"/>
      <c r="J120" s="171"/>
      <c r="K120" s="357"/>
    </row>
    <row r="121" spans="1:13" ht="16.5">
      <c r="A121" s="301" t="s">
        <v>485</v>
      </c>
      <c r="B121" s="302" t="s">
        <v>486</v>
      </c>
      <c r="C121" s="363">
        <v>1</v>
      </c>
      <c r="D121" s="369"/>
      <c r="E121" s="370">
        <f>D121*C121</f>
        <v>0</v>
      </c>
      <c r="F121" s="370">
        <f>E121*9%</f>
        <v>0</v>
      </c>
      <c r="G121" s="135"/>
      <c r="H121" s="301"/>
      <c r="I121" s="369"/>
      <c r="J121" s="171"/>
      <c r="K121" s="357"/>
    </row>
    <row r="122" spans="1:13" ht="16.5">
      <c r="A122" s="301" t="s">
        <v>487</v>
      </c>
      <c r="B122" s="302" t="s">
        <v>488</v>
      </c>
      <c r="C122" s="363">
        <v>1.2</v>
      </c>
      <c r="D122" s="369"/>
      <c r="E122" s="370">
        <f t="shared" ref="E122" si="28">D122*C122</f>
        <v>0</v>
      </c>
      <c r="F122" s="370">
        <f>E122*9%</f>
        <v>0</v>
      </c>
      <c r="G122" s="135"/>
      <c r="H122" s="301"/>
      <c r="I122" s="369"/>
      <c r="J122" s="171"/>
      <c r="K122" s="357"/>
    </row>
    <row r="123" spans="1:13" ht="16.5" hidden="1">
      <c r="A123" s="301"/>
      <c r="B123" s="135"/>
      <c r="C123" s="363"/>
      <c r="D123" s="369"/>
      <c r="E123" s="370"/>
      <c r="F123" s="370"/>
      <c r="G123" s="135"/>
      <c r="H123" s="301"/>
      <c r="I123" s="369"/>
      <c r="J123" s="171"/>
      <c r="K123" s="357"/>
    </row>
    <row r="124" spans="1:13" ht="16.5">
      <c r="A124" s="301" t="s">
        <v>489</v>
      </c>
      <c r="B124" s="135"/>
      <c r="C124" s="367"/>
      <c r="D124" s="370">
        <f>SUM(D119:D122)</f>
        <v>0</v>
      </c>
      <c r="E124" s="370">
        <f>SUM(E119:E122)</f>
        <v>0</v>
      </c>
      <c r="F124" s="370">
        <f>SUM(F119:F122)</f>
        <v>0</v>
      </c>
      <c r="G124" s="301"/>
      <c r="H124" s="301"/>
      <c r="I124" s="370">
        <f>SUM(I119:I122)</f>
        <v>0</v>
      </c>
      <c r="J124" s="171"/>
      <c r="K124" s="357"/>
    </row>
    <row r="125" spans="1:13" ht="16.5">
      <c r="A125" s="301" t="s">
        <v>490</v>
      </c>
      <c r="B125" s="164" t="s">
        <v>491</v>
      </c>
      <c r="C125" s="363">
        <v>1</v>
      </c>
      <c r="D125" s="122"/>
      <c r="E125" s="145">
        <f>D125*C125</f>
        <v>0</v>
      </c>
      <c r="F125" s="145">
        <f>E125*9%</f>
        <v>0</v>
      </c>
      <c r="G125" s="138"/>
      <c r="H125" s="301"/>
      <c r="I125" s="122"/>
      <c r="J125" s="301"/>
      <c r="K125" s="357"/>
    </row>
    <row r="126" spans="1:13" ht="16.5">
      <c r="A126" s="301" t="s">
        <v>492</v>
      </c>
      <c r="B126" s="364"/>
      <c r="C126" s="368">
        <v>1.5</v>
      </c>
      <c r="D126" s="122"/>
      <c r="E126" s="145">
        <f>D126*C126</f>
        <v>0</v>
      </c>
      <c r="F126" s="145">
        <f>E126*9%</f>
        <v>0</v>
      </c>
      <c r="G126" s="138"/>
      <c r="H126" s="301"/>
      <c r="I126" s="122"/>
      <c r="J126" s="301"/>
      <c r="K126" s="357"/>
    </row>
    <row r="127" spans="1:13" ht="16.5">
      <c r="A127" s="301" t="s">
        <v>493</v>
      </c>
      <c r="B127" s="388"/>
      <c r="C127" s="365"/>
      <c r="D127" s="145">
        <f>SUM(D125:D126)</f>
        <v>0</v>
      </c>
      <c r="E127" s="145">
        <f>SUM(E125:E126)</f>
        <v>0</v>
      </c>
      <c r="F127" s="145">
        <f>SUM(F125:F126)</f>
        <v>0</v>
      </c>
      <c r="G127" s="301"/>
      <c r="H127" s="301"/>
      <c r="I127" s="145">
        <f>SUM(I125:I126)</f>
        <v>0</v>
      </c>
      <c r="J127" s="301"/>
      <c r="K127" s="357"/>
    </row>
    <row r="128" spans="1:13" s="258" customFormat="1" ht="16.5">
      <c r="A128" s="301" t="s">
        <v>494</v>
      </c>
      <c r="B128" s="259" t="s">
        <v>495</v>
      </c>
      <c r="C128" s="368">
        <v>2.5</v>
      </c>
      <c r="D128" s="122"/>
      <c r="E128" s="145">
        <f>D128*C128</f>
        <v>0</v>
      </c>
      <c r="F128" s="145">
        <f>E128*9%</f>
        <v>0</v>
      </c>
      <c r="G128" s="301"/>
      <c r="H128" s="301"/>
      <c r="I128" s="122"/>
      <c r="J128" s="301"/>
      <c r="K128" s="357"/>
      <c r="L128" s="3"/>
      <c r="M128" s="3"/>
    </row>
    <row r="129" spans="1:13" ht="16.5">
      <c r="A129" s="301" t="s">
        <v>496</v>
      </c>
      <c r="B129" s="259" t="s">
        <v>497</v>
      </c>
      <c r="C129" s="368">
        <v>3</v>
      </c>
      <c r="D129" s="122"/>
      <c r="E129" s="145">
        <f t="shared" ref="E129:E130" si="29">D129*C129</f>
        <v>0</v>
      </c>
      <c r="F129" s="145">
        <f>E129*9%</f>
        <v>0</v>
      </c>
      <c r="G129" s="301"/>
      <c r="H129" s="301"/>
      <c r="I129" s="122"/>
      <c r="J129" s="301"/>
      <c r="K129" s="357"/>
    </row>
    <row r="130" spans="1:13" ht="16.5">
      <c r="A130" s="301" t="s">
        <v>498</v>
      </c>
      <c r="B130" s="259" t="s">
        <v>499</v>
      </c>
      <c r="C130" s="368">
        <v>4</v>
      </c>
      <c r="D130" s="122"/>
      <c r="E130" s="145">
        <f t="shared" si="29"/>
        <v>0</v>
      </c>
      <c r="F130" s="145">
        <f>E130*9%</f>
        <v>0</v>
      </c>
      <c r="G130" s="138"/>
      <c r="H130" s="301"/>
      <c r="I130" s="122"/>
      <c r="J130" s="301"/>
      <c r="K130" s="357"/>
    </row>
    <row r="131" spans="1:13" ht="16.5">
      <c r="A131" s="301" t="s">
        <v>500</v>
      </c>
      <c r="B131" s="259" t="s">
        <v>501</v>
      </c>
      <c r="C131" s="368">
        <v>1</v>
      </c>
      <c r="D131" s="122"/>
      <c r="E131" s="145">
        <f>D131*C131</f>
        <v>0</v>
      </c>
      <c r="F131" s="145">
        <f>E131*9%</f>
        <v>0</v>
      </c>
      <c r="G131" s="138"/>
      <c r="H131" s="301"/>
      <c r="I131" s="122"/>
      <c r="J131" s="301"/>
      <c r="K131" s="357"/>
    </row>
    <row r="132" spans="1:13" ht="16.5">
      <c r="A132" s="301" t="s">
        <v>502</v>
      </c>
      <c r="B132" s="259" t="s">
        <v>503</v>
      </c>
      <c r="C132" s="368">
        <v>0.2</v>
      </c>
      <c r="D132" s="122"/>
      <c r="E132" s="145">
        <f>D132*C132</f>
        <v>0</v>
      </c>
      <c r="F132" s="145">
        <f>E132*9%</f>
        <v>0</v>
      </c>
      <c r="G132" s="138"/>
      <c r="H132" s="301"/>
      <c r="I132" s="122"/>
      <c r="J132" s="301"/>
      <c r="K132" s="357"/>
    </row>
    <row r="133" spans="1:13" ht="16.5">
      <c r="A133" s="301"/>
      <c r="B133" s="135"/>
      <c r="C133" s="375"/>
      <c r="D133" s="375"/>
      <c r="E133" s="375"/>
      <c r="F133" s="375"/>
      <c r="G133" s="375"/>
      <c r="H133" s="375"/>
      <c r="I133" s="375"/>
      <c r="J133" s="301"/>
      <c r="K133" s="357"/>
    </row>
    <row r="134" spans="1:13" ht="16.5">
      <c r="A134" s="301" t="s">
        <v>504</v>
      </c>
      <c r="B134" s="135" t="s">
        <v>505</v>
      </c>
      <c r="C134" s="375"/>
      <c r="D134" s="145">
        <f>SUM(D6,D15,D25,D34,D36,D46,D67,D106,D117,D124,D127:D132)</f>
        <v>0</v>
      </c>
      <c r="E134" s="145">
        <f>SUM(E6,E15,E25,E34,E36,E46,E67,E106,E117,E124,E127:E132)</f>
        <v>0</v>
      </c>
      <c r="F134" s="145">
        <f>SUM(F6,F15,F25,F34,F36,F46,F67,F106,F117,F124,F127:F132)</f>
        <v>0</v>
      </c>
      <c r="G134" s="262"/>
      <c r="H134" s="262"/>
      <c r="I134" s="145">
        <f>SUM(I6,I15,I25,I34,I36,I46,I67,I106,I117,I124,I127:I132)</f>
        <v>0</v>
      </c>
      <c r="J134" s="301"/>
      <c r="K134" s="160" t="str">
        <f>IF(I134=E161,"OK","Please check C. 12.0")</f>
        <v>OK</v>
      </c>
    </row>
    <row r="135" spans="1:13" ht="16.5">
      <c r="A135" s="301"/>
      <c r="B135" s="135"/>
      <c r="C135" s="135"/>
      <c r="D135" s="135"/>
      <c r="E135" s="135"/>
      <c r="F135" s="135"/>
      <c r="G135" s="301"/>
      <c r="H135" s="301"/>
      <c r="I135" s="301"/>
      <c r="J135" s="301"/>
      <c r="K135" s="357"/>
    </row>
    <row r="136" spans="1:13" ht="16.5">
      <c r="A136" s="301"/>
      <c r="B136" s="135"/>
      <c r="C136" s="135"/>
      <c r="D136" s="135"/>
      <c r="E136" s="135"/>
      <c r="F136" s="135"/>
      <c r="G136" s="301"/>
      <c r="H136" s="301"/>
      <c r="I136" s="301"/>
      <c r="J136" s="301"/>
      <c r="K136" s="357"/>
    </row>
    <row r="137" spans="1:13" ht="16.5">
      <c r="A137" s="302"/>
      <c r="B137" s="135"/>
      <c r="C137" s="301"/>
      <c r="D137" s="358"/>
      <c r="E137" s="301"/>
      <c r="F137" s="301"/>
      <c r="G137" s="301"/>
      <c r="H137" s="301"/>
      <c r="I137" s="301"/>
      <c r="J137" s="301"/>
      <c r="K137" s="357"/>
      <c r="M137" s="260"/>
    </row>
    <row r="138" spans="1:13" ht="20.25">
      <c r="A138" s="301" t="s">
        <v>506</v>
      </c>
      <c r="B138" s="519" t="s">
        <v>507</v>
      </c>
      <c r="C138" s="520"/>
      <c r="D138" s="520"/>
      <c r="E138" s="520"/>
      <c r="F138" s="520"/>
      <c r="G138" s="520"/>
      <c r="H138" s="521"/>
      <c r="I138" s="301"/>
      <c r="J138" s="301"/>
      <c r="K138" s="357"/>
    </row>
    <row r="139" spans="1:13" ht="101.25">
      <c r="A139" s="301"/>
      <c r="B139" s="135"/>
      <c r="C139" s="166" t="s">
        <v>326</v>
      </c>
      <c r="D139" s="166" t="s">
        <v>508</v>
      </c>
      <c r="E139" s="166" t="s">
        <v>509</v>
      </c>
      <c r="F139" s="166" t="s">
        <v>510</v>
      </c>
      <c r="G139" s="166" t="s">
        <v>511</v>
      </c>
      <c r="H139" s="166" t="s">
        <v>512</v>
      </c>
      <c r="I139" s="301"/>
      <c r="J139" s="301"/>
      <c r="K139" s="357"/>
    </row>
    <row r="140" spans="1:13" ht="16.5">
      <c r="A140" s="301"/>
      <c r="B140" s="135"/>
      <c r="C140" s="360"/>
      <c r="D140" s="360"/>
      <c r="E140" s="360"/>
      <c r="F140" s="360"/>
      <c r="G140" s="360"/>
      <c r="H140" s="360"/>
      <c r="I140" s="301"/>
      <c r="J140" s="301"/>
      <c r="K140" s="357"/>
    </row>
    <row r="141" spans="1:13" ht="16.5">
      <c r="A141" s="301" t="s">
        <v>513</v>
      </c>
      <c r="B141" s="301" t="s">
        <v>514</v>
      </c>
      <c r="C141" s="122"/>
      <c r="D141" s="363">
        <v>1</v>
      </c>
      <c r="E141" s="145">
        <f>C141*D141</f>
        <v>0</v>
      </c>
      <c r="F141" s="168"/>
      <c r="G141" s="145">
        <f>F141*E141</f>
        <v>0</v>
      </c>
      <c r="H141" s="145">
        <f>G141*9%</f>
        <v>0</v>
      </c>
      <c r="I141" s="138"/>
      <c r="J141" s="301"/>
      <c r="K141" s="357"/>
    </row>
    <row r="142" spans="1:13" ht="16.5">
      <c r="A142" s="301" t="s">
        <v>515</v>
      </c>
      <c r="B142" s="301" t="s">
        <v>516</v>
      </c>
      <c r="C142" s="122"/>
      <c r="D142" s="363">
        <v>1</v>
      </c>
      <c r="E142" s="145">
        <f t="shared" ref="E142:E153" si="30">C142*D142</f>
        <v>0</v>
      </c>
      <c r="F142" s="168"/>
      <c r="G142" s="145">
        <f t="shared" ref="G142:G152" si="31">F142*E142</f>
        <v>0</v>
      </c>
      <c r="H142" s="145">
        <f t="shared" ref="H142:H153" si="32">G142*9%</f>
        <v>0</v>
      </c>
      <c r="I142" s="138"/>
      <c r="J142" s="301"/>
      <c r="K142" s="357"/>
    </row>
    <row r="143" spans="1:13" ht="16.5">
      <c r="A143" s="301" t="s">
        <v>517</v>
      </c>
      <c r="B143" s="301" t="s">
        <v>518</v>
      </c>
      <c r="C143" s="122"/>
      <c r="D143" s="363">
        <v>1</v>
      </c>
      <c r="E143" s="145">
        <f t="shared" si="30"/>
        <v>0</v>
      </c>
      <c r="F143" s="168"/>
      <c r="G143" s="145">
        <f t="shared" si="31"/>
        <v>0</v>
      </c>
      <c r="H143" s="145">
        <f t="shared" si="32"/>
        <v>0</v>
      </c>
      <c r="I143" s="138"/>
      <c r="J143" s="301"/>
      <c r="K143" s="357"/>
    </row>
    <row r="144" spans="1:13" ht="16.5">
      <c r="A144" s="301" t="s">
        <v>519</v>
      </c>
      <c r="B144" s="301" t="s">
        <v>520</v>
      </c>
      <c r="C144" s="122"/>
      <c r="D144" s="363">
        <v>1</v>
      </c>
      <c r="E144" s="145">
        <f t="shared" si="30"/>
        <v>0</v>
      </c>
      <c r="F144" s="168"/>
      <c r="G144" s="145">
        <f t="shared" si="31"/>
        <v>0</v>
      </c>
      <c r="H144" s="145">
        <f t="shared" si="32"/>
        <v>0</v>
      </c>
      <c r="I144" s="138"/>
      <c r="J144" s="301"/>
      <c r="K144" s="357"/>
    </row>
    <row r="145" spans="1:11" ht="16.5">
      <c r="A145" s="301" t="s">
        <v>521</v>
      </c>
      <c r="B145" s="301" t="s">
        <v>522</v>
      </c>
      <c r="C145" s="122"/>
      <c r="D145" s="363">
        <v>0.5</v>
      </c>
      <c r="E145" s="145">
        <f t="shared" si="30"/>
        <v>0</v>
      </c>
      <c r="F145" s="168"/>
      <c r="G145" s="145">
        <f t="shared" si="31"/>
        <v>0</v>
      </c>
      <c r="H145" s="145">
        <f t="shared" si="32"/>
        <v>0</v>
      </c>
      <c r="I145" s="138"/>
      <c r="J145" s="301"/>
      <c r="K145" s="357"/>
    </row>
    <row r="146" spans="1:11" ht="16.5">
      <c r="A146" s="301" t="s">
        <v>523</v>
      </c>
      <c r="B146" s="301" t="s">
        <v>524</v>
      </c>
      <c r="C146" s="122"/>
      <c r="D146" s="363">
        <v>0.5</v>
      </c>
      <c r="E146" s="145">
        <f t="shared" si="30"/>
        <v>0</v>
      </c>
      <c r="F146" s="168"/>
      <c r="G146" s="145">
        <f t="shared" si="31"/>
        <v>0</v>
      </c>
      <c r="H146" s="145">
        <f t="shared" si="32"/>
        <v>0</v>
      </c>
      <c r="I146" s="138"/>
      <c r="J146" s="301"/>
      <c r="K146" s="357"/>
    </row>
    <row r="147" spans="1:11" ht="16.5">
      <c r="A147" s="301" t="s">
        <v>525</v>
      </c>
      <c r="B147" s="301" t="s">
        <v>526</v>
      </c>
      <c r="C147" s="122"/>
      <c r="D147" s="363">
        <v>0.5</v>
      </c>
      <c r="E147" s="145">
        <f t="shared" si="30"/>
        <v>0</v>
      </c>
      <c r="F147" s="168"/>
      <c r="G147" s="145">
        <f t="shared" si="31"/>
        <v>0</v>
      </c>
      <c r="H147" s="145">
        <f t="shared" si="32"/>
        <v>0</v>
      </c>
      <c r="I147" s="138"/>
      <c r="J147" s="301"/>
      <c r="K147" s="357"/>
    </row>
    <row r="148" spans="1:11" ht="16.5">
      <c r="A148" s="301" t="s">
        <v>527</v>
      </c>
      <c r="B148" s="301" t="s">
        <v>528</v>
      </c>
      <c r="C148" s="122"/>
      <c r="D148" s="363">
        <v>0.2</v>
      </c>
      <c r="E148" s="145">
        <f t="shared" si="30"/>
        <v>0</v>
      </c>
      <c r="F148" s="168"/>
      <c r="G148" s="145">
        <f t="shared" si="31"/>
        <v>0</v>
      </c>
      <c r="H148" s="145">
        <f t="shared" si="32"/>
        <v>0</v>
      </c>
      <c r="I148" s="138"/>
      <c r="J148" s="301"/>
      <c r="K148" s="357"/>
    </row>
    <row r="149" spans="1:11" ht="16.5">
      <c r="A149" s="301" t="s">
        <v>529</v>
      </c>
      <c r="B149" s="301" t="s">
        <v>530</v>
      </c>
      <c r="C149" s="122"/>
      <c r="D149" s="363">
        <v>1</v>
      </c>
      <c r="E149" s="145">
        <f t="shared" si="30"/>
        <v>0</v>
      </c>
      <c r="F149" s="168"/>
      <c r="G149" s="145">
        <f t="shared" si="31"/>
        <v>0</v>
      </c>
      <c r="H149" s="145">
        <f t="shared" si="32"/>
        <v>0</v>
      </c>
      <c r="I149" s="138"/>
      <c r="J149" s="301"/>
      <c r="K149" s="357"/>
    </row>
    <row r="150" spans="1:11" ht="16.5">
      <c r="A150" s="301" t="s">
        <v>531</v>
      </c>
      <c r="B150" s="301" t="s">
        <v>532</v>
      </c>
      <c r="C150" s="122"/>
      <c r="D150" s="363">
        <v>0.2</v>
      </c>
      <c r="E150" s="145">
        <f>C150*D150</f>
        <v>0</v>
      </c>
      <c r="F150" s="168"/>
      <c r="G150" s="145">
        <f>F150*E150</f>
        <v>0</v>
      </c>
      <c r="H150" s="145">
        <f t="shared" si="32"/>
        <v>0</v>
      </c>
      <c r="I150" s="138"/>
      <c r="J150" s="301"/>
      <c r="K150" s="357"/>
    </row>
    <row r="151" spans="1:11" ht="16.5">
      <c r="A151" s="301" t="s">
        <v>533</v>
      </c>
      <c r="B151" s="301" t="s">
        <v>534</v>
      </c>
      <c r="C151" s="122"/>
      <c r="D151" s="363">
        <v>0.5</v>
      </c>
      <c r="E151" s="145">
        <f t="shared" si="30"/>
        <v>0</v>
      </c>
      <c r="F151" s="168"/>
      <c r="G151" s="145">
        <f t="shared" si="31"/>
        <v>0</v>
      </c>
      <c r="H151" s="145">
        <f t="shared" si="32"/>
        <v>0</v>
      </c>
      <c r="I151" s="138"/>
      <c r="J151" s="301"/>
      <c r="K151" s="357"/>
    </row>
    <row r="152" spans="1:11" ht="16.5">
      <c r="A152" s="301" t="s">
        <v>535</v>
      </c>
      <c r="B152" s="301" t="s">
        <v>536</v>
      </c>
      <c r="C152" s="122"/>
      <c r="D152" s="363">
        <v>0.2</v>
      </c>
      <c r="E152" s="145">
        <f t="shared" si="30"/>
        <v>0</v>
      </c>
      <c r="F152" s="168"/>
      <c r="G152" s="145">
        <f t="shared" si="31"/>
        <v>0</v>
      </c>
      <c r="H152" s="145">
        <f t="shared" si="32"/>
        <v>0</v>
      </c>
      <c r="I152" s="138"/>
      <c r="J152" s="301"/>
      <c r="K152" s="357"/>
    </row>
    <row r="153" spans="1:11" ht="33">
      <c r="A153" s="301" t="s">
        <v>537</v>
      </c>
      <c r="B153" s="389" t="s">
        <v>538</v>
      </c>
      <c r="C153" s="122"/>
      <c r="D153" s="363">
        <v>0</v>
      </c>
      <c r="E153" s="145">
        <f t="shared" si="30"/>
        <v>0</v>
      </c>
      <c r="F153" s="168"/>
      <c r="G153" s="145">
        <v>0</v>
      </c>
      <c r="H153" s="145">
        <f t="shared" si="32"/>
        <v>0</v>
      </c>
      <c r="I153" s="138"/>
      <c r="J153" s="301"/>
      <c r="K153" s="357"/>
    </row>
    <row r="154" spans="1:11" ht="16.5">
      <c r="A154" s="301"/>
      <c r="B154" s="301"/>
      <c r="C154" s="301"/>
      <c r="D154" s="358"/>
      <c r="E154" s="301"/>
      <c r="F154" s="301"/>
      <c r="G154" s="301"/>
      <c r="H154" s="301"/>
      <c r="I154" s="301"/>
      <c r="J154" s="301"/>
      <c r="K154" s="357"/>
    </row>
    <row r="155" spans="1:11" ht="16.5">
      <c r="A155" s="301"/>
      <c r="B155" s="136" t="s">
        <v>539</v>
      </c>
      <c r="C155" s="301"/>
      <c r="D155" s="358"/>
      <c r="E155" s="301"/>
      <c r="F155" s="301"/>
      <c r="G155" s="301"/>
      <c r="H155" s="301"/>
      <c r="I155" s="301"/>
      <c r="J155" s="301"/>
      <c r="K155" s="357"/>
    </row>
    <row r="156" spans="1:11" ht="16.5">
      <c r="A156" s="301" t="s">
        <v>540</v>
      </c>
      <c r="B156" s="301" t="s">
        <v>541</v>
      </c>
      <c r="C156" s="122"/>
      <c r="D156" s="390"/>
      <c r="E156" s="122"/>
      <c r="F156" s="168"/>
      <c r="G156" s="145">
        <f>F156*E156</f>
        <v>0</v>
      </c>
      <c r="H156" s="145">
        <f>G156*9%</f>
        <v>0</v>
      </c>
      <c r="I156" s="138"/>
      <c r="J156" s="301"/>
      <c r="K156" s="357"/>
    </row>
    <row r="157" spans="1:11" ht="16.5">
      <c r="A157" s="301" t="s">
        <v>542</v>
      </c>
      <c r="B157" s="301" t="s">
        <v>543</v>
      </c>
      <c r="C157" s="122"/>
      <c r="D157" s="390"/>
      <c r="E157" s="122"/>
      <c r="F157" s="168"/>
      <c r="G157" s="145">
        <f>F157*E157</f>
        <v>0</v>
      </c>
      <c r="H157" s="145">
        <f>G157*9%</f>
        <v>0</v>
      </c>
      <c r="I157" s="138"/>
      <c r="J157" s="301"/>
      <c r="K157" s="357"/>
    </row>
    <row r="158" spans="1:11" ht="16.5">
      <c r="A158" s="301" t="s">
        <v>544</v>
      </c>
      <c r="B158" s="301" t="s">
        <v>545</v>
      </c>
      <c r="C158" s="122"/>
      <c r="D158" s="390"/>
      <c r="E158" s="122"/>
      <c r="F158" s="168"/>
      <c r="G158" s="122"/>
      <c r="H158" s="122"/>
      <c r="I158" s="301"/>
      <c r="J158" s="301"/>
      <c r="K158" s="357"/>
    </row>
    <row r="159" spans="1:11" ht="16.5">
      <c r="A159" s="301" t="s">
        <v>546</v>
      </c>
      <c r="B159" s="301" t="s">
        <v>547</v>
      </c>
      <c r="C159" s="122"/>
      <c r="D159" s="390"/>
      <c r="E159" s="122"/>
      <c r="F159" s="168"/>
      <c r="G159" s="122"/>
      <c r="H159" s="122"/>
      <c r="I159" s="301"/>
      <c r="J159" s="301"/>
      <c r="K159" s="357"/>
    </row>
    <row r="160" spans="1:11" ht="16.5">
      <c r="A160" s="301"/>
      <c r="B160" s="301"/>
      <c r="C160" s="301"/>
      <c r="D160" s="358"/>
      <c r="E160" s="301"/>
      <c r="F160" s="301"/>
      <c r="G160" s="301"/>
      <c r="H160" s="301"/>
      <c r="I160" s="301"/>
      <c r="J160" s="301"/>
      <c r="K160" s="357"/>
    </row>
    <row r="161" spans="1:11" ht="16.5">
      <c r="A161" s="301" t="s">
        <v>548</v>
      </c>
      <c r="B161" s="135" t="s">
        <v>549</v>
      </c>
      <c r="C161" s="145">
        <f>SUM(C156:C159,C141:C153)</f>
        <v>0</v>
      </c>
      <c r="D161" s="358"/>
      <c r="E161" s="145">
        <f>SUM(E156:E159,E141:E153)</f>
        <v>0</v>
      </c>
      <c r="F161" s="301"/>
      <c r="G161" s="145">
        <f>SUM(G156:G159,G141:G153)</f>
        <v>0</v>
      </c>
      <c r="H161" s="145">
        <f>SUM(H156:H159,H141:H153)</f>
        <v>0</v>
      </c>
      <c r="I161" s="301"/>
      <c r="J161" s="301"/>
      <c r="K161" s="160" t="str">
        <f>IF(E161=I134, "OK", "Please check C. 10.0")</f>
        <v>OK</v>
      </c>
    </row>
    <row r="162" spans="1:11" ht="16.5">
      <c r="A162" s="301"/>
      <c r="B162" s="301"/>
      <c r="C162" s="301"/>
      <c r="D162" s="301"/>
      <c r="E162" s="301"/>
      <c r="F162" s="301"/>
      <c r="G162" s="301"/>
      <c r="H162" s="301"/>
      <c r="I162" s="301"/>
      <c r="J162" s="301"/>
      <c r="K162" s="357"/>
    </row>
    <row r="163" spans="1:11">
      <c r="D163" s="3"/>
    </row>
    <row r="164" spans="1:11">
      <c r="D164" s="3"/>
    </row>
    <row r="165" spans="1:11">
      <c r="D165" s="3"/>
    </row>
    <row r="166" spans="1:11">
      <c r="D166" s="3"/>
    </row>
    <row r="167" spans="1:11">
      <c r="D167" s="3"/>
    </row>
    <row r="168" spans="1:11">
      <c r="D168" s="3"/>
    </row>
    <row r="169" spans="1:11">
      <c r="D169" s="3"/>
    </row>
    <row r="170" spans="1:11">
      <c r="D170" s="3"/>
    </row>
    <row r="171" spans="1:11">
      <c r="D171" s="3"/>
    </row>
    <row r="172" spans="1:11">
      <c r="D172" s="3"/>
    </row>
    <row r="173" spans="1:11">
      <c r="D173" s="3"/>
    </row>
    <row r="174" spans="1:11">
      <c r="D174" s="3"/>
    </row>
    <row r="175" spans="1:11">
      <c r="D175" s="3"/>
    </row>
    <row r="176" spans="1:11">
      <c r="D176" s="3"/>
    </row>
    <row r="177" spans="4:4">
      <c r="D177" s="3"/>
    </row>
    <row r="178" spans="4:4">
      <c r="D178" s="3"/>
    </row>
    <row r="179" spans="4:4">
      <c r="D179" s="3"/>
    </row>
    <row r="180" spans="4:4">
      <c r="D180" s="3"/>
    </row>
    <row r="181" spans="4:4">
      <c r="D181" s="3"/>
    </row>
    <row r="182" spans="4:4">
      <c r="D182" s="3"/>
    </row>
    <row r="183" spans="4:4">
      <c r="D183" s="3"/>
    </row>
    <row r="184" spans="4:4">
      <c r="D184" s="3"/>
    </row>
    <row r="185" spans="4:4">
      <c r="D185" s="3"/>
    </row>
    <row r="186" spans="4:4">
      <c r="D186" s="3"/>
    </row>
    <row r="187" spans="4:4">
      <c r="D187" s="3"/>
    </row>
    <row r="188" spans="4:4">
      <c r="D188" s="3"/>
    </row>
    <row r="189" spans="4:4">
      <c r="D189" s="3"/>
    </row>
    <row r="190" spans="4:4">
      <c r="D190" s="3"/>
    </row>
    <row r="191" spans="4:4">
      <c r="D191" s="3"/>
    </row>
    <row r="192" spans="4:4">
      <c r="D192" s="3"/>
    </row>
    <row r="193" spans="4:4">
      <c r="D193" s="3"/>
    </row>
    <row r="194" spans="4:4">
      <c r="D194" s="3"/>
    </row>
    <row r="195" spans="4:4">
      <c r="D195" s="3"/>
    </row>
    <row r="196" spans="4:4">
      <c r="D196" s="3"/>
    </row>
    <row r="197" spans="4:4">
      <c r="D197" s="3"/>
    </row>
    <row r="198" spans="4:4">
      <c r="D198" s="3"/>
    </row>
    <row r="199" spans="4:4">
      <c r="D199" s="3"/>
    </row>
    <row r="200" spans="4:4">
      <c r="D200" s="3"/>
    </row>
    <row r="201" spans="4:4">
      <c r="D201" s="3"/>
    </row>
    <row r="202" spans="4:4">
      <c r="D202" s="3"/>
    </row>
    <row r="203" spans="4:4">
      <c r="D203" s="3"/>
    </row>
    <row r="204" spans="4:4">
      <c r="D204" s="3"/>
    </row>
    <row r="205" spans="4:4">
      <c r="D205" s="3"/>
    </row>
    <row r="206" spans="4:4">
      <c r="D206" s="3"/>
    </row>
    <row r="207" spans="4:4">
      <c r="D207" s="3"/>
    </row>
    <row r="208" spans="4:4">
      <c r="D208" s="3"/>
    </row>
    <row r="209" spans="4:4">
      <c r="D209" s="3"/>
    </row>
    <row r="210" spans="4:4">
      <c r="D210" s="3"/>
    </row>
    <row r="211" spans="4:4">
      <c r="D211" s="3"/>
    </row>
    <row r="212" spans="4:4">
      <c r="D212" s="3"/>
    </row>
    <row r="213" spans="4:4">
      <c r="D213" s="3"/>
    </row>
    <row r="214" spans="4:4">
      <c r="D214" s="3"/>
    </row>
    <row r="215" spans="4:4">
      <c r="D215" s="3"/>
    </row>
    <row r="216" spans="4:4">
      <c r="D216" s="3"/>
    </row>
    <row r="217" spans="4:4">
      <c r="D217" s="3"/>
    </row>
    <row r="218" spans="4:4">
      <c r="D218" s="3"/>
    </row>
    <row r="219" spans="4:4">
      <c r="D219" s="3"/>
    </row>
    <row r="220" spans="4:4">
      <c r="D220" s="3"/>
    </row>
    <row r="221" spans="4:4">
      <c r="D221" s="3"/>
    </row>
    <row r="222" spans="4:4">
      <c r="D222" s="3"/>
    </row>
    <row r="223" spans="4:4">
      <c r="D223" s="3"/>
    </row>
    <row r="224" spans="4:4">
      <c r="D224" s="3"/>
    </row>
    <row r="225" spans="4:4">
      <c r="D225" s="3"/>
    </row>
    <row r="226" spans="4:4">
      <c r="D226" s="3"/>
    </row>
    <row r="227" spans="4:4">
      <c r="D227" s="3"/>
    </row>
    <row r="228" spans="4:4">
      <c r="D228" s="3"/>
    </row>
    <row r="229" spans="4:4">
      <c r="D229" s="3"/>
    </row>
    <row r="230" spans="4:4">
      <c r="D230" s="3"/>
    </row>
    <row r="231" spans="4:4">
      <c r="D231" s="3"/>
    </row>
    <row r="232" spans="4:4">
      <c r="D232" s="3"/>
    </row>
    <row r="233" spans="4:4">
      <c r="D233" s="3"/>
    </row>
    <row r="234" spans="4:4">
      <c r="D234" s="3"/>
    </row>
    <row r="235" spans="4:4">
      <c r="D235" s="3"/>
    </row>
    <row r="236" spans="4:4">
      <c r="D236" s="3"/>
    </row>
    <row r="237" spans="4:4">
      <c r="D237" s="3"/>
    </row>
    <row r="238" spans="4:4">
      <c r="D238" s="3"/>
    </row>
    <row r="239" spans="4:4">
      <c r="D239" s="3"/>
    </row>
    <row r="240" spans="4:4">
      <c r="D240" s="3"/>
    </row>
    <row r="241" spans="4:4">
      <c r="D241" s="3"/>
    </row>
    <row r="242" spans="4:4">
      <c r="D242" s="3"/>
    </row>
    <row r="243" spans="4:4">
      <c r="D243" s="3"/>
    </row>
    <row r="244" spans="4:4">
      <c r="D244" s="3"/>
    </row>
    <row r="245" spans="4:4">
      <c r="D245" s="3"/>
    </row>
    <row r="246" spans="4:4">
      <c r="D246" s="3"/>
    </row>
    <row r="247" spans="4:4">
      <c r="D247" s="3"/>
    </row>
    <row r="248" spans="4:4">
      <c r="D248" s="3"/>
    </row>
    <row r="249" spans="4:4">
      <c r="D249" s="3"/>
    </row>
    <row r="250" spans="4:4">
      <c r="D250" s="3"/>
    </row>
    <row r="251" spans="4:4">
      <c r="D251" s="3"/>
    </row>
    <row r="252" spans="4:4">
      <c r="D252" s="3"/>
    </row>
    <row r="253" spans="4:4">
      <c r="D253" s="3"/>
    </row>
    <row r="254" spans="4:4">
      <c r="D254" s="3"/>
    </row>
    <row r="255" spans="4:4">
      <c r="D255" s="3"/>
    </row>
    <row r="256" spans="4:4">
      <c r="D256" s="3"/>
    </row>
    <row r="257" spans="4:4">
      <c r="D257" s="3"/>
    </row>
    <row r="258" spans="4:4">
      <c r="D258" s="3"/>
    </row>
    <row r="259" spans="4:4">
      <c r="D259" s="3"/>
    </row>
    <row r="260" spans="4:4">
      <c r="D260" s="3"/>
    </row>
    <row r="261" spans="4:4">
      <c r="D261" s="3"/>
    </row>
    <row r="262" spans="4:4">
      <c r="D262" s="3"/>
    </row>
    <row r="263" spans="4:4">
      <c r="D263" s="3"/>
    </row>
    <row r="264" spans="4:4">
      <c r="D264" s="3"/>
    </row>
    <row r="265" spans="4:4">
      <c r="D265" s="3"/>
    </row>
    <row r="266" spans="4:4">
      <c r="D266" s="3"/>
    </row>
    <row r="267" spans="4:4">
      <c r="D267" s="3"/>
    </row>
    <row r="268" spans="4:4">
      <c r="D268" s="3"/>
    </row>
    <row r="269" spans="4:4">
      <c r="D269" s="3"/>
    </row>
    <row r="270" spans="4:4">
      <c r="D270" s="3"/>
    </row>
    <row r="271" spans="4:4">
      <c r="D271" s="3"/>
    </row>
    <row r="272" spans="4:4">
      <c r="D272" s="3"/>
    </row>
    <row r="273" spans="4:4">
      <c r="D273" s="3"/>
    </row>
    <row r="274" spans="4:4">
      <c r="D274" s="3"/>
    </row>
    <row r="275" spans="4:4">
      <c r="D275" s="3"/>
    </row>
    <row r="276" spans="4:4">
      <c r="D276" s="3"/>
    </row>
    <row r="277" spans="4:4">
      <c r="D277" s="3"/>
    </row>
    <row r="278" spans="4:4">
      <c r="D278" s="3"/>
    </row>
    <row r="279" spans="4:4">
      <c r="D279" s="3"/>
    </row>
    <row r="280" spans="4:4">
      <c r="D280" s="3"/>
    </row>
    <row r="281" spans="4:4">
      <c r="D281" s="3"/>
    </row>
    <row r="282" spans="4:4">
      <c r="D282" s="3"/>
    </row>
    <row r="283" spans="4:4">
      <c r="D283" s="3"/>
    </row>
    <row r="284" spans="4:4">
      <c r="D284" s="3"/>
    </row>
    <row r="285" spans="4:4">
      <c r="D285" s="3"/>
    </row>
    <row r="286" spans="4:4">
      <c r="D286" s="3"/>
    </row>
    <row r="287" spans="4:4">
      <c r="D287" s="3"/>
    </row>
    <row r="288" spans="4:4">
      <c r="D288" s="3"/>
    </row>
    <row r="289" spans="4:4">
      <c r="D289" s="3"/>
    </row>
    <row r="290" spans="4:4">
      <c r="D290" s="3"/>
    </row>
    <row r="291" spans="4:4">
      <c r="D291" s="3"/>
    </row>
    <row r="292" spans="4:4">
      <c r="D292" s="3"/>
    </row>
    <row r="293" spans="4:4">
      <c r="D293" s="3"/>
    </row>
    <row r="294" spans="4:4">
      <c r="D294" s="3"/>
    </row>
    <row r="295" spans="4:4">
      <c r="D295" s="3"/>
    </row>
    <row r="296" spans="4:4">
      <c r="D296" s="3"/>
    </row>
    <row r="297" spans="4:4">
      <c r="D297" s="3"/>
    </row>
    <row r="298" spans="4:4">
      <c r="D298" s="3"/>
    </row>
    <row r="299" spans="4:4">
      <c r="D299" s="3"/>
    </row>
    <row r="300" spans="4:4">
      <c r="D300" s="3"/>
    </row>
    <row r="301" spans="4:4">
      <c r="D301" s="3"/>
    </row>
    <row r="302" spans="4:4">
      <c r="D302" s="3"/>
    </row>
    <row r="303" spans="4:4">
      <c r="D303" s="3"/>
    </row>
    <row r="304" spans="4:4">
      <c r="D304" s="3"/>
    </row>
    <row r="305" spans="4:4">
      <c r="D305" s="3"/>
    </row>
    <row r="306" spans="4:4">
      <c r="D306" s="3"/>
    </row>
    <row r="307" spans="4:4">
      <c r="D307" s="3"/>
    </row>
    <row r="308" spans="4:4">
      <c r="D308" s="3"/>
    </row>
    <row r="309" spans="4:4">
      <c r="D309" s="3"/>
    </row>
    <row r="310" spans="4:4">
      <c r="D310" s="3"/>
    </row>
    <row r="311" spans="4:4">
      <c r="D311" s="3"/>
    </row>
    <row r="312" spans="4:4">
      <c r="D312" s="3"/>
    </row>
    <row r="313" spans="4:4">
      <c r="D313" s="3"/>
    </row>
    <row r="314" spans="4:4">
      <c r="D314" s="3"/>
    </row>
    <row r="315" spans="4:4">
      <c r="D315" s="3"/>
    </row>
    <row r="316" spans="4:4">
      <c r="D316" s="3"/>
    </row>
    <row r="317" spans="4:4">
      <c r="D317" s="3"/>
    </row>
    <row r="318" spans="4:4">
      <c r="D318" s="3"/>
    </row>
    <row r="319" spans="4:4">
      <c r="D319" s="3"/>
    </row>
    <row r="320" spans="4:4">
      <c r="D320" s="3"/>
    </row>
    <row r="321" spans="4:4">
      <c r="D321" s="3"/>
    </row>
    <row r="322" spans="4:4">
      <c r="D322" s="3"/>
    </row>
    <row r="323" spans="4:4">
      <c r="D323" s="3"/>
    </row>
    <row r="324" spans="4:4">
      <c r="D324" s="3"/>
    </row>
    <row r="325" spans="4:4">
      <c r="D325" s="3"/>
    </row>
    <row r="326" spans="4:4">
      <c r="D326" s="3"/>
    </row>
    <row r="327" spans="4:4">
      <c r="D327" s="3"/>
    </row>
    <row r="328" spans="4:4">
      <c r="D328" s="3"/>
    </row>
    <row r="329" spans="4:4">
      <c r="D329" s="3"/>
    </row>
    <row r="330" spans="4:4">
      <c r="D330" s="3"/>
    </row>
    <row r="331" spans="4:4">
      <c r="D331" s="3"/>
    </row>
    <row r="332" spans="4:4">
      <c r="D332" s="3"/>
    </row>
    <row r="333" spans="4:4">
      <c r="D333" s="3"/>
    </row>
    <row r="334" spans="4:4">
      <c r="D334" s="3"/>
    </row>
    <row r="335" spans="4:4">
      <c r="D335" s="3"/>
    </row>
    <row r="336" spans="4:4">
      <c r="D336" s="3"/>
    </row>
    <row r="337" spans="4:4">
      <c r="D337" s="3"/>
    </row>
    <row r="338" spans="4:4">
      <c r="D338" s="3"/>
    </row>
    <row r="339" spans="4:4">
      <c r="D339" s="3"/>
    </row>
    <row r="340" spans="4:4">
      <c r="D340" s="3"/>
    </row>
    <row r="341" spans="4:4">
      <c r="D341" s="3"/>
    </row>
    <row r="342" spans="4:4">
      <c r="D342" s="3"/>
    </row>
    <row r="343" spans="4:4">
      <c r="D343" s="3"/>
    </row>
    <row r="344" spans="4:4">
      <c r="D344" s="3"/>
    </row>
    <row r="345" spans="4:4">
      <c r="D345" s="3"/>
    </row>
    <row r="346" spans="4:4">
      <c r="D346" s="3"/>
    </row>
    <row r="347" spans="4:4">
      <c r="D347" s="3"/>
    </row>
    <row r="348" spans="4:4">
      <c r="D348" s="3"/>
    </row>
    <row r="349" spans="4:4">
      <c r="D349" s="3"/>
    </row>
    <row r="350" spans="4:4">
      <c r="D350" s="3"/>
    </row>
    <row r="351" spans="4:4">
      <c r="D351" s="3"/>
    </row>
    <row r="352" spans="4:4">
      <c r="D352" s="3"/>
    </row>
    <row r="353" spans="4:4">
      <c r="D353" s="3"/>
    </row>
    <row r="354" spans="4:4">
      <c r="D354" s="3"/>
    </row>
    <row r="355" spans="4:4">
      <c r="D355" s="3"/>
    </row>
    <row r="356" spans="4:4">
      <c r="D356" s="3"/>
    </row>
    <row r="357" spans="4:4">
      <c r="D357" s="3"/>
    </row>
    <row r="358" spans="4:4">
      <c r="D358" s="3"/>
    </row>
    <row r="359" spans="4:4">
      <c r="D359" s="3"/>
    </row>
    <row r="360" spans="4:4">
      <c r="D360" s="3"/>
    </row>
    <row r="361" spans="4:4">
      <c r="D361" s="3"/>
    </row>
    <row r="362" spans="4:4">
      <c r="D362" s="3"/>
    </row>
    <row r="363" spans="4:4">
      <c r="D363" s="3"/>
    </row>
    <row r="364" spans="4:4">
      <c r="D364" s="3"/>
    </row>
    <row r="365" spans="4:4">
      <c r="D365" s="3"/>
    </row>
    <row r="366" spans="4:4">
      <c r="D366" s="3"/>
    </row>
    <row r="367" spans="4:4">
      <c r="D367" s="3"/>
    </row>
    <row r="368" spans="4:4">
      <c r="D368" s="3"/>
    </row>
    <row r="369" spans="4:4">
      <c r="D369" s="3"/>
    </row>
    <row r="370" spans="4:4">
      <c r="D370" s="3"/>
    </row>
    <row r="371" spans="4:4">
      <c r="D371" s="3"/>
    </row>
    <row r="372" spans="4:4">
      <c r="D372" s="3"/>
    </row>
    <row r="373" spans="4:4">
      <c r="D373" s="3"/>
    </row>
    <row r="374" spans="4:4">
      <c r="D374" s="3"/>
    </row>
    <row r="375" spans="4:4">
      <c r="D375" s="3"/>
    </row>
    <row r="376" spans="4:4">
      <c r="D376" s="3"/>
    </row>
    <row r="377" spans="4:4">
      <c r="D377" s="3"/>
    </row>
    <row r="378" spans="4:4">
      <c r="D378" s="3"/>
    </row>
    <row r="379" spans="4:4">
      <c r="D379" s="3"/>
    </row>
    <row r="380" spans="4:4">
      <c r="D380" s="3"/>
    </row>
    <row r="381" spans="4:4">
      <c r="D381" s="3"/>
    </row>
    <row r="382" spans="4:4">
      <c r="D382" s="3"/>
    </row>
    <row r="383" spans="4:4">
      <c r="D383" s="3"/>
    </row>
    <row r="384" spans="4:4">
      <c r="D384" s="3"/>
    </row>
    <row r="385" spans="4:4">
      <c r="D385" s="3"/>
    </row>
    <row r="386" spans="4:4">
      <c r="D386" s="3"/>
    </row>
    <row r="387" spans="4:4">
      <c r="D387" s="3"/>
    </row>
    <row r="388" spans="4:4">
      <c r="D388" s="3"/>
    </row>
    <row r="389" spans="4:4">
      <c r="D389" s="3"/>
    </row>
    <row r="390" spans="4:4">
      <c r="D390" s="3"/>
    </row>
    <row r="391" spans="4:4">
      <c r="D391" s="3"/>
    </row>
    <row r="392" spans="4:4">
      <c r="D392" s="3"/>
    </row>
    <row r="393" spans="4:4">
      <c r="D393" s="3"/>
    </row>
    <row r="394" spans="4:4">
      <c r="D394" s="3"/>
    </row>
    <row r="395" spans="4:4">
      <c r="D395" s="3"/>
    </row>
    <row r="396" spans="4:4">
      <c r="D396" s="3"/>
    </row>
    <row r="397" spans="4:4">
      <c r="D397" s="3"/>
    </row>
    <row r="398" spans="4:4">
      <c r="D398" s="3"/>
    </row>
    <row r="399" spans="4:4">
      <c r="D399" s="3"/>
    </row>
    <row r="400" spans="4:4">
      <c r="D400" s="3"/>
    </row>
    <row r="401" spans="4:4">
      <c r="D401" s="3"/>
    </row>
    <row r="402" spans="4:4">
      <c r="D402" s="3"/>
    </row>
    <row r="403" spans="4:4">
      <c r="D403" s="3"/>
    </row>
    <row r="404" spans="4:4">
      <c r="D404" s="3"/>
    </row>
    <row r="405" spans="4:4">
      <c r="D405" s="3"/>
    </row>
    <row r="406" spans="4:4">
      <c r="D406" s="3"/>
    </row>
    <row r="407" spans="4:4">
      <c r="D407" s="3"/>
    </row>
    <row r="408" spans="4:4">
      <c r="D408" s="3"/>
    </row>
    <row r="409" spans="4:4">
      <c r="D409" s="3"/>
    </row>
    <row r="410" spans="4:4">
      <c r="D410" s="3"/>
    </row>
    <row r="411" spans="4:4">
      <c r="D411" s="3"/>
    </row>
    <row r="412" spans="4:4">
      <c r="D412" s="3"/>
    </row>
    <row r="413" spans="4:4">
      <c r="D413" s="3"/>
    </row>
    <row r="414" spans="4:4">
      <c r="D414" s="3"/>
    </row>
    <row r="415" spans="4:4">
      <c r="D415" s="3"/>
    </row>
    <row r="416" spans="4:4">
      <c r="D416" s="3"/>
    </row>
    <row r="417" spans="4:4">
      <c r="D417" s="3"/>
    </row>
    <row r="418" spans="4:4">
      <c r="D418" s="3"/>
    </row>
    <row r="419" spans="4:4">
      <c r="D419" s="3"/>
    </row>
    <row r="420" spans="4:4">
      <c r="D420" s="3"/>
    </row>
    <row r="421" spans="4:4">
      <c r="D421" s="3"/>
    </row>
    <row r="422" spans="4:4">
      <c r="D422" s="3"/>
    </row>
    <row r="423" spans="4:4">
      <c r="D423" s="3"/>
    </row>
    <row r="424" spans="4:4">
      <c r="D424" s="3"/>
    </row>
    <row r="425" spans="4:4">
      <c r="D425" s="3"/>
    </row>
    <row r="426" spans="4:4">
      <c r="D426" s="3"/>
    </row>
    <row r="427" spans="4:4">
      <c r="D427" s="3"/>
    </row>
    <row r="428" spans="4:4">
      <c r="D428" s="3"/>
    </row>
    <row r="429" spans="4:4">
      <c r="D429" s="3"/>
    </row>
    <row r="430" spans="4:4">
      <c r="D430" s="3"/>
    </row>
    <row r="431" spans="4:4">
      <c r="D431" s="3"/>
    </row>
    <row r="432" spans="4:4">
      <c r="D432" s="3"/>
    </row>
    <row r="433" spans="4:4">
      <c r="D433" s="3"/>
    </row>
    <row r="434" spans="4:4">
      <c r="D434" s="3"/>
    </row>
    <row r="435" spans="4:4">
      <c r="D435" s="3"/>
    </row>
    <row r="436" spans="4:4">
      <c r="D436" s="3"/>
    </row>
    <row r="437" spans="4:4">
      <c r="D437" s="3"/>
    </row>
    <row r="438" spans="4:4">
      <c r="D438" s="3"/>
    </row>
    <row r="439" spans="4:4">
      <c r="D439" s="3"/>
    </row>
    <row r="440" spans="4:4">
      <c r="D440" s="3"/>
    </row>
    <row r="441" spans="4:4">
      <c r="D441" s="3"/>
    </row>
    <row r="442" spans="4:4">
      <c r="D442" s="3"/>
    </row>
    <row r="443" spans="4:4">
      <c r="D443" s="3"/>
    </row>
    <row r="444" spans="4:4">
      <c r="D444" s="3"/>
    </row>
    <row r="445" spans="4:4">
      <c r="D445" s="3"/>
    </row>
    <row r="446" spans="4:4">
      <c r="D446" s="3"/>
    </row>
    <row r="447" spans="4:4">
      <c r="D447" s="3"/>
    </row>
    <row r="448" spans="4:4">
      <c r="D448" s="3"/>
    </row>
    <row r="449" spans="4:4">
      <c r="D449" s="3"/>
    </row>
    <row r="450" spans="4:4">
      <c r="D450" s="3"/>
    </row>
    <row r="451" spans="4:4">
      <c r="D451" s="3"/>
    </row>
    <row r="452" spans="4:4">
      <c r="D452" s="3"/>
    </row>
    <row r="453" spans="4:4">
      <c r="D453" s="3"/>
    </row>
    <row r="454" spans="4:4">
      <c r="D454" s="3"/>
    </row>
    <row r="455" spans="4:4">
      <c r="D455" s="3"/>
    </row>
    <row r="456" spans="4:4">
      <c r="D456" s="3"/>
    </row>
    <row r="457" spans="4:4">
      <c r="D457" s="3"/>
    </row>
    <row r="458" spans="4:4">
      <c r="D458" s="3"/>
    </row>
    <row r="459" spans="4:4">
      <c r="D459" s="3"/>
    </row>
    <row r="460" spans="4:4">
      <c r="D460" s="3"/>
    </row>
    <row r="461" spans="4:4">
      <c r="D461" s="3"/>
    </row>
    <row r="462" spans="4:4">
      <c r="D462" s="3"/>
    </row>
    <row r="463" spans="4:4">
      <c r="D463" s="3"/>
    </row>
    <row r="464" spans="4:4">
      <c r="D464" s="3"/>
    </row>
    <row r="465" spans="4:4">
      <c r="D465" s="3"/>
    </row>
    <row r="466" spans="4:4">
      <c r="D466" s="3"/>
    </row>
    <row r="467" spans="4:4">
      <c r="D467" s="3"/>
    </row>
    <row r="468" spans="4:4">
      <c r="D468" s="3"/>
    </row>
    <row r="469" spans="4:4">
      <c r="D469" s="3"/>
    </row>
    <row r="470" spans="4:4">
      <c r="D470" s="3"/>
    </row>
    <row r="471" spans="4:4">
      <c r="D471" s="3"/>
    </row>
    <row r="472" spans="4:4">
      <c r="D472" s="3"/>
    </row>
    <row r="473" spans="4:4">
      <c r="D473" s="3"/>
    </row>
    <row r="474" spans="4:4">
      <c r="D474" s="3"/>
    </row>
    <row r="475" spans="4:4">
      <c r="D475" s="3"/>
    </row>
    <row r="476" spans="4:4">
      <c r="D476" s="3"/>
    </row>
    <row r="477" spans="4:4">
      <c r="D477" s="3"/>
    </row>
    <row r="478" spans="4:4">
      <c r="D478" s="3"/>
    </row>
    <row r="479" spans="4:4">
      <c r="D479" s="3"/>
    </row>
    <row r="480" spans="4:4">
      <c r="D480" s="3"/>
    </row>
    <row r="481" spans="4:4">
      <c r="D481" s="3"/>
    </row>
    <row r="482" spans="4:4">
      <c r="D482" s="3"/>
    </row>
    <row r="483" spans="4:4">
      <c r="D483" s="3"/>
    </row>
    <row r="484" spans="4:4">
      <c r="D484" s="3"/>
    </row>
    <row r="485" spans="4:4">
      <c r="D485" s="3"/>
    </row>
    <row r="486" spans="4:4">
      <c r="D486" s="3"/>
    </row>
    <row r="487" spans="4:4">
      <c r="D487" s="3"/>
    </row>
    <row r="488" spans="4:4">
      <c r="D488" s="3"/>
    </row>
    <row r="489" spans="4:4">
      <c r="D489" s="3"/>
    </row>
    <row r="490" spans="4:4">
      <c r="D490" s="3"/>
    </row>
    <row r="491" spans="4:4">
      <c r="D491" s="3"/>
    </row>
    <row r="492" spans="4:4">
      <c r="D492" s="3"/>
    </row>
    <row r="493" spans="4:4">
      <c r="D493" s="3"/>
    </row>
    <row r="494" spans="4:4">
      <c r="D494" s="3"/>
    </row>
    <row r="495" spans="4:4">
      <c r="D495" s="3"/>
    </row>
    <row r="496" spans="4:4">
      <c r="D496" s="3"/>
    </row>
    <row r="497" spans="4:4">
      <c r="D497" s="3"/>
    </row>
    <row r="498" spans="4:4">
      <c r="D498" s="3"/>
    </row>
    <row r="499" spans="4:4">
      <c r="D499" s="3"/>
    </row>
    <row r="500" spans="4:4">
      <c r="D500" s="3"/>
    </row>
    <row r="501" spans="4:4">
      <c r="D501" s="3"/>
    </row>
    <row r="502" spans="4:4">
      <c r="D502" s="3"/>
    </row>
    <row r="503" spans="4:4">
      <c r="D503" s="3"/>
    </row>
    <row r="504" spans="4:4">
      <c r="D504" s="3"/>
    </row>
    <row r="505" spans="4:4">
      <c r="D505" s="3"/>
    </row>
    <row r="506" spans="4:4">
      <c r="D506" s="3"/>
    </row>
    <row r="507" spans="4:4">
      <c r="D507" s="3"/>
    </row>
    <row r="508" spans="4:4">
      <c r="D508" s="3"/>
    </row>
    <row r="509" spans="4:4">
      <c r="D509" s="3"/>
    </row>
    <row r="510" spans="4:4">
      <c r="D510" s="3"/>
    </row>
    <row r="511" spans="4:4">
      <c r="D511" s="3"/>
    </row>
    <row r="512" spans="4:4">
      <c r="D512" s="3"/>
    </row>
    <row r="513" spans="4:4">
      <c r="D513" s="3"/>
    </row>
    <row r="514" spans="4:4">
      <c r="D514" s="3"/>
    </row>
    <row r="515" spans="4:4">
      <c r="D515" s="3"/>
    </row>
    <row r="516" spans="4:4">
      <c r="D516" s="3"/>
    </row>
    <row r="517" spans="4:4">
      <c r="D517" s="3"/>
    </row>
    <row r="518" spans="4:4">
      <c r="D518" s="3"/>
    </row>
    <row r="519" spans="4:4">
      <c r="D519" s="3"/>
    </row>
    <row r="520" spans="4:4">
      <c r="D520" s="3"/>
    </row>
    <row r="521" spans="4:4">
      <c r="D521" s="3"/>
    </row>
    <row r="522" spans="4:4">
      <c r="D522" s="3"/>
    </row>
    <row r="523" spans="4:4">
      <c r="D523" s="3"/>
    </row>
    <row r="524" spans="4:4">
      <c r="D524" s="3"/>
    </row>
    <row r="525" spans="4:4">
      <c r="D525" s="3"/>
    </row>
    <row r="526" spans="4:4">
      <c r="D526" s="3"/>
    </row>
    <row r="527" spans="4:4">
      <c r="D527" s="3"/>
    </row>
    <row r="528" spans="4:4">
      <c r="D528" s="3"/>
    </row>
    <row r="529" spans="4:4">
      <c r="D529" s="3"/>
    </row>
    <row r="530" spans="4:4">
      <c r="D530" s="3"/>
    </row>
    <row r="531" spans="4:4">
      <c r="D531" s="3"/>
    </row>
    <row r="532" spans="4:4">
      <c r="D532" s="3"/>
    </row>
    <row r="533" spans="4:4">
      <c r="D533" s="3"/>
    </row>
    <row r="534" spans="4:4">
      <c r="D534" s="3"/>
    </row>
    <row r="535" spans="4:4">
      <c r="D535" s="3"/>
    </row>
    <row r="536" spans="4:4">
      <c r="D536" s="3"/>
    </row>
    <row r="537" spans="4:4">
      <c r="D537" s="3"/>
    </row>
    <row r="538" spans="4:4">
      <c r="D538" s="3"/>
    </row>
    <row r="539" spans="4:4">
      <c r="D539" s="3"/>
    </row>
    <row r="540" spans="4:4">
      <c r="D540" s="3"/>
    </row>
    <row r="541" spans="4:4">
      <c r="D541" s="3"/>
    </row>
    <row r="542" spans="4:4">
      <c r="D542" s="3"/>
    </row>
    <row r="543" spans="4:4">
      <c r="D543" s="3"/>
    </row>
    <row r="544" spans="4:4">
      <c r="D544" s="3"/>
    </row>
    <row r="545" spans="4:4">
      <c r="D545" s="3"/>
    </row>
    <row r="546" spans="4:4">
      <c r="D546" s="3"/>
    </row>
    <row r="547" spans="4:4">
      <c r="D547" s="3"/>
    </row>
    <row r="548" spans="4:4">
      <c r="D548" s="3"/>
    </row>
    <row r="549" spans="4:4">
      <c r="D549" s="3"/>
    </row>
    <row r="550" spans="4:4">
      <c r="D550" s="3"/>
    </row>
    <row r="551" spans="4:4">
      <c r="D551" s="3"/>
    </row>
    <row r="552" spans="4:4">
      <c r="D552" s="3"/>
    </row>
    <row r="553" spans="4:4">
      <c r="D553" s="3"/>
    </row>
    <row r="554" spans="4:4">
      <c r="D554" s="3"/>
    </row>
    <row r="555" spans="4:4">
      <c r="D555" s="3"/>
    </row>
    <row r="556" spans="4:4">
      <c r="D556" s="3"/>
    </row>
    <row r="557" spans="4:4">
      <c r="D557" s="3"/>
    </row>
    <row r="558" spans="4:4">
      <c r="D558" s="3"/>
    </row>
    <row r="559" spans="4:4">
      <c r="D559" s="3"/>
    </row>
    <row r="560" spans="4:4">
      <c r="D560" s="3"/>
    </row>
    <row r="561" spans="4:4">
      <c r="D561" s="3"/>
    </row>
    <row r="562" spans="4:4">
      <c r="D562" s="3"/>
    </row>
    <row r="563" spans="4:4">
      <c r="D563" s="3"/>
    </row>
    <row r="564" spans="4:4">
      <c r="D564" s="3"/>
    </row>
    <row r="565" spans="4:4">
      <c r="D565" s="3"/>
    </row>
    <row r="566" spans="4:4">
      <c r="D566" s="3"/>
    </row>
    <row r="567" spans="4:4">
      <c r="D567" s="3"/>
    </row>
    <row r="568" spans="4:4">
      <c r="D568" s="3"/>
    </row>
    <row r="569" spans="4:4">
      <c r="D569" s="3"/>
    </row>
    <row r="570" spans="4:4">
      <c r="D570" s="3"/>
    </row>
    <row r="571" spans="4:4">
      <c r="D571" s="3"/>
    </row>
    <row r="572" spans="4:4">
      <c r="D572" s="3"/>
    </row>
    <row r="573" spans="4:4">
      <c r="D573" s="3"/>
    </row>
    <row r="574" spans="4:4">
      <c r="D574" s="3"/>
    </row>
    <row r="575" spans="4:4">
      <c r="D575" s="3"/>
    </row>
    <row r="576" spans="4:4">
      <c r="D576" s="3"/>
    </row>
    <row r="577" spans="4:4">
      <c r="D577" s="3"/>
    </row>
    <row r="578" spans="4:4">
      <c r="D578" s="3"/>
    </row>
    <row r="579" spans="4:4">
      <c r="D579" s="3"/>
    </row>
    <row r="580" spans="4:4">
      <c r="D580" s="3"/>
    </row>
    <row r="581" spans="4:4">
      <c r="D581" s="3"/>
    </row>
    <row r="582" spans="4:4">
      <c r="D582" s="3"/>
    </row>
    <row r="583" spans="4:4">
      <c r="D583" s="3"/>
    </row>
    <row r="584" spans="4:4">
      <c r="D584" s="3"/>
    </row>
    <row r="585" spans="4:4">
      <c r="D585" s="3"/>
    </row>
    <row r="586" spans="4:4">
      <c r="D586" s="3"/>
    </row>
    <row r="587" spans="4:4">
      <c r="D587" s="3"/>
    </row>
    <row r="588" spans="4:4">
      <c r="D588" s="3"/>
    </row>
    <row r="589" spans="4:4">
      <c r="D589" s="3"/>
    </row>
    <row r="590" spans="4:4">
      <c r="D590" s="3"/>
    </row>
    <row r="591" spans="4:4">
      <c r="D591" s="3"/>
    </row>
    <row r="592" spans="4:4">
      <c r="D592" s="3"/>
    </row>
    <row r="593" spans="4:4">
      <c r="D593" s="3"/>
    </row>
    <row r="594" spans="4:4">
      <c r="D594" s="3"/>
    </row>
    <row r="595" spans="4:4">
      <c r="D595" s="3"/>
    </row>
    <row r="596" spans="4:4">
      <c r="D596" s="3"/>
    </row>
    <row r="597" spans="4:4">
      <c r="D597" s="3"/>
    </row>
    <row r="598" spans="4:4">
      <c r="D598" s="3"/>
    </row>
    <row r="599" spans="4:4">
      <c r="D599" s="3"/>
    </row>
    <row r="600" spans="4:4">
      <c r="D600" s="3"/>
    </row>
    <row r="601" spans="4:4">
      <c r="D601" s="3"/>
    </row>
    <row r="602" spans="4:4">
      <c r="D602" s="3"/>
    </row>
    <row r="603" spans="4:4">
      <c r="D603" s="3"/>
    </row>
    <row r="604" spans="4:4">
      <c r="D604" s="3"/>
    </row>
    <row r="605" spans="4:4">
      <c r="D605" s="3"/>
    </row>
    <row r="606" spans="4:4">
      <c r="D606" s="3"/>
    </row>
    <row r="607" spans="4:4">
      <c r="D607" s="3"/>
    </row>
    <row r="608" spans="4:4">
      <c r="D608" s="3"/>
    </row>
    <row r="609" spans="4:4">
      <c r="D609" s="3"/>
    </row>
    <row r="610" spans="4:4">
      <c r="D610" s="3"/>
    </row>
    <row r="611" spans="4:4">
      <c r="D611" s="3"/>
    </row>
    <row r="612" spans="4:4">
      <c r="D612" s="3"/>
    </row>
    <row r="613" spans="4:4">
      <c r="D613" s="3"/>
    </row>
    <row r="614" spans="4:4">
      <c r="D614" s="3"/>
    </row>
    <row r="615" spans="4:4">
      <c r="D615" s="3"/>
    </row>
    <row r="616" spans="4:4">
      <c r="D616" s="3"/>
    </row>
    <row r="617" spans="4:4">
      <c r="D617" s="3"/>
    </row>
    <row r="618" spans="4:4">
      <c r="D618" s="3"/>
    </row>
    <row r="619" spans="4:4">
      <c r="D619" s="3"/>
    </row>
    <row r="620" spans="4:4">
      <c r="D620" s="3"/>
    </row>
    <row r="621" spans="4:4">
      <c r="D621" s="3"/>
    </row>
    <row r="622" spans="4:4">
      <c r="D622" s="3"/>
    </row>
    <row r="623" spans="4:4">
      <c r="D623" s="3"/>
    </row>
    <row r="624" spans="4:4">
      <c r="D624" s="3"/>
    </row>
    <row r="625" spans="4:4">
      <c r="D625" s="3"/>
    </row>
    <row r="626" spans="4:4">
      <c r="D626" s="3"/>
    </row>
    <row r="627" spans="4:4">
      <c r="D627" s="3"/>
    </row>
    <row r="628" spans="4:4">
      <c r="D628" s="3"/>
    </row>
    <row r="629" spans="4:4">
      <c r="D629" s="3"/>
    </row>
    <row r="630" spans="4:4">
      <c r="D630" s="3"/>
    </row>
    <row r="631" spans="4:4">
      <c r="D631" s="3"/>
    </row>
    <row r="632" spans="4:4">
      <c r="D632" s="3"/>
    </row>
    <row r="633" spans="4:4">
      <c r="D633" s="3"/>
    </row>
    <row r="634" spans="4:4">
      <c r="D634" s="3"/>
    </row>
    <row r="635" spans="4:4">
      <c r="D635" s="3"/>
    </row>
    <row r="636" spans="4:4">
      <c r="D636" s="3"/>
    </row>
    <row r="637" spans="4:4">
      <c r="D637" s="3"/>
    </row>
    <row r="638" spans="4:4">
      <c r="D638" s="3"/>
    </row>
    <row r="639" spans="4:4">
      <c r="D639" s="3"/>
    </row>
    <row r="640" spans="4:4">
      <c r="D640" s="3"/>
    </row>
    <row r="641" spans="4:4">
      <c r="D641" s="3"/>
    </row>
    <row r="642" spans="4:4">
      <c r="D642" s="3"/>
    </row>
    <row r="643" spans="4:4">
      <c r="D643" s="3"/>
    </row>
    <row r="644" spans="4:4">
      <c r="D644" s="3"/>
    </row>
    <row r="645" spans="4:4">
      <c r="D645" s="3"/>
    </row>
    <row r="646" spans="4:4">
      <c r="D646" s="3"/>
    </row>
    <row r="647" spans="4:4">
      <c r="D647" s="3"/>
    </row>
    <row r="648" spans="4:4">
      <c r="D648" s="3"/>
    </row>
    <row r="649" spans="4:4">
      <c r="D649" s="3"/>
    </row>
    <row r="650" spans="4:4">
      <c r="D650" s="3"/>
    </row>
    <row r="651" spans="4:4">
      <c r="D651" s="3"/>
    </row>
    <row r="652" spans="4:4">
      <c r="D652" s="3"/>
    </row>
    <row r="653" spans="4:4">
      <c r="D653" s="3"/>
    </row>
    <row r="654" spans="4:4">
      <c r="D654" s="3"/>
    </row>
    <row r="655" spans="4:4">
      <c r="D655" s="3"/>
    </row>
    <row r="656" spans="4:4">
      <c r="D656" s="3"/>
    </row>
    <row r="657" spans="4:4">
      <c r="D657" s="3"/>
    </row>
    <row r="658" spans="4:4">
      <c r="D658" s="3"/>
    </row>
    <row r="659" spans="4:4">
      <c r="D659" s="3"/>
    </row>
    <row r="660" spans="4:4">
      <c r="D660" s="3"/>
    </row>
    <row r="661" spans="4:4">
      <c r="D661" s="3"/>
    </row>
    <row r="662" spans="4:4">
      <c r="D662" s="3"/>
    </row>
    <row r="663" spans="4:4">
      <c r="D663" s="3"/>
    </row>
    <row r="664" spans="4:4">
      <c r="D664" s="3"/>
    </row>
    <row r="665" spans="4:4">
      <c r="D665" s="3"/>
    </row>
    <row r="666" spans="4:4">
      <c r="D666" s="3"/>
    </row>
    <row r="667" spans="4:4">
      <c r="D667" s="3"/>
    </row>
    <row r="668" spans="4:4">
      <c r="D668" s="3"/>
    </row>
    <row r="669" spans="4:4">
      <c r="D669" s="3"/>
    </row>
    <row r="670" spans="4:4">
      <c r="D670" s="3"/>
    </row>
    <row r="671" spans="4:4">
      <c r="D671" s="3"/>
    </row>
    <row r="672" spans="4:4">
      <c r="D672" s="3"/>
    </row>
    <row r="673" spans="4:4">
      <c r="D673" s="3"/>
    </row>
    <row r="674" spans="4:4">
      <c r="D674" s="3"/>
    </row>
    <row r="675" spans="4:4">
      <c r="D675" s="3"/>
    </row>
    <row r="676" spans="4:4">
      <c r="D676" s="3"/>
    </row>
    <row r="677" spans="4:4">
      <c r="D677" s="3"/>
    </row>
    <row r="678" spans="4:4">
      <c r="D678" s="3"/>
    </row>
    <row r="679" spans="4:4">
      <c r="D679" s="3"/>
    </row>
    <row r="680" spans="4:4">
      <c r="D680" s="3"/>
    </row>
    <row r="681" spans="4:4">
      <c r="D681" s="3"/>
    </row>
    <row r="682" spans="4:4">
      <c r="D682" s="3"/>
    </row>
    <row r="683" spans="4:4">
      <c r="D683" s="3"/>
    </row>
    <row r="684" spans="4:4">
      <c r="D684" s="3"/>
    </row>
    <row r="685" spans="4:4">
      <c r="D685" s="3"/>
    </row>
    <row r="686" spans="4:4">
      <c r="D686" s="3"/>
    </row>
    <row r="687" spans="4:4">
      <c r="D687" s="3"/>
    </row>
    <row r="688" spans="4:4">
      <c r="D688" s="3"/>
    </row>
    <row r="689" spans="4:4">
      <c r="D689" s="3"/>
    </row>
    <row r="690" spans="4:4">
      <c r="D690" s="3"/>
    </row>
    <row r="691" spans="4:4">
      <c r="D691" s="3"/>
    </row>
    <row r="692" spans="4:4">
      <c r="D692" s="3"/>
    </row>
    <row r="693" spans="4:4">
      <c r="D693" s="3"/>
    </row>
    <row r="694" spans="4:4">
      <c r="D694" s="3"/>
    </row>
    <row r="695" spans="4:4">
      <c r="D695" s="3"/>
    </row>
    <row r="696" spans="4:4">
      <c r="D696" s="3"/>
    </row>
    <row r="697" spans="4:4">
      <c r="D697" s="3"/>
    </row>
    <row r="698" spans="4:4">
      <c r="D698" s="3"/>
    </row>
    <row r="699" spans="4:4">
      <c r="D699" s="3"/>
    </row>
    <row r="700" spans="4:4">
      <c r="D700" s="3"/>
    </row>
    <row r="701" spans="4:4">
      <c r="D701" s="3"/>
    </row>
    <row r="702" spans="4:4">
      <c r="D702" s="3"/>
    </row>
    <row r="703" spans="4:4">
      <c r="D703" s="3"/>
    </row>
    <row r="704" spans="4:4">
      <c r="D704" s="3"/>
    </row>
    <row r="705" spans="4:4">
      <c r="D705" s="3"/>
    </row>
    <row r="706" spans="4:4">
      <c r="D706" s="3"/>
    </row>
    <row r="707" spans="4:4">
      <c r="D707" s="3"/>
    </row>
    <row r="708" spans="4:4">
      <c r="D708" s="3"/>
    </row>
    <row r="709" spans="4:4">
      <c r="D709" s="3"/>
    </row>
    <row r="710" spans="4:4">
      <c r="D710" s="3"/>
    </row>
    <row r="711" spans="4:4">
      <c r="D711" s="3"/>
    </row>
    <row r="712" spans="4:4">
      <c r="D712" s="3"/>
    </row>
    <row r="713" spans="4:4">
      <c r="D713" s="3"/>
    </row>
    <row r="714" spans="4:4">
      <c r="D714" s="3"/>
    </row>
    <row r="715" spans="4:4">
      <c r="D715" s="3"/>
    </row>
    <row r="716" spans="4:4">
      <c r="D716" s="3"/>
    </row>
    <row r="717" spans="4:4">
      <c r="D717" s="3"/>
    </row>
    <row r="718" spans="4:4">
      <c r="D718" s="3"/>
    </row>
    <row r="719" spans="4:4">
      <c r="D719" s="3"/>
    </row>
    <row r="720" spans="4:4">
      <c r="D720" s="3"/>
    </row>
    <row r="721" spans="4:4">
      <c r="D721" s="3"/>
    </row>
    <row r="722" spans="4:4">
      <c r="D722" s="3"/>
    </row>
    <row r="723" spans="4:4">
      <c r="D723" s="3"/>
    </row>
    <row r="724" spans="4:4">
      <c r="D724" s="3"/>
    </row>
    <row r="725" spans="4:4">
      <c r="D725" s="3"/>
    </row>
    <row r="726" spans="4:4">
      <c r="D726" s="3"/>
    </row>
    <row r="727" spans="4:4">
      <c r="D727" s="3"/>
    </row>
    <row r="728" spans="4:4">
      <c r="D728" s="3"/>
    </row>
    <row r="729" spans="4:4">
      <c r="D729" s="3"/>
    </row>
    <row r="730" spans="4:4">
      <c r="D730" s="3"/>
    </row>
    <row r="731" spans="4:4">
      <c r="D731" s="3"/>
    </row>
    <row r="732" spans="4:4">
      <c r="D732" s="3"/>
    </row>
    <row r="733" spans="4:4">
      <c r="D733" s="3"/>
    </row>
    <row r="734" spans="4:4">
      <c r="D734" s="3"/>
    </row>
    <row r="735" spans="4:4">
      <c r="D735" s="3"/>
    </row>
    <row r="736" spans="4:4">
      <c r="D736" s="3"/>
    </row>
    <row r="737" spans="4:4">
      <c r="D737" s="3"/>
    </row>
    <row r="738" spans="4:4">
      <c r="D738" s="3"/>
    </row>
    <row r="739" spans="4:4">
      <c r="D739" s="3"/>
    </row>
    <row r="740" spans="4:4">
      <c r="D740" s="3"/>
    </row>
    <row r="741" spans="4:4">
      <c r="D741" s="3"/>
    </row>
    <row r="742" spans="4:4">
      <c r="D742" s="3"/>
    </row>
    <row r="743" spans="4:4">
      <c r="D743" s="3"/>
    </row>
    <row r="744" spans="4:4">
      <c r="D744" s="3"/>
    </row>
    <row r="745" spans="4:4">
      <c r="D745" s="3"/>
    </row>
    <row r="746" spans="4:4">
      <c r="D746" s="3"/>
    </row>
    <row r="747" spans="4:4">
      <c r="D747" s="3"/>
    </row>
    <row r="748" spans="4:4">
      <c r="D748" s="3"/>
    </row>
  </sheetData>
  <sheetProtection formatColumns="0" formatRows="0"/>
  <mergeCells count="3">
    <mergeCell ref="B3:F3"/>
    <mergeCell ref="B138:H138"/>
    <mergeCell ref="B1:I1"/>
  </mergeCells>
  <phoneticPr fontId="75" type="noConversion"/>
  <printOptions headings="1" gridLines="1"/>
  <pageMargins left="0.70866141732283472" right="0.70866141732283472" top="0.74803149606299213" bottom="0.74803149606299213" header="0.31496062992125984" footer="0.31496062992125984"/>
  <pageSetup paperSize="8" scale="45" orientation="portrait" r:id="rId1"/>
  <headerFooter>
    <oddHeader>&amp;C&amp;"Aptos"&amp;10&amp;K000000 IN CONFIDENCE&amp;1#_x000D_&amp;R&amp;Z&amp;F
&amp;A</oddHeader>
    <oddFooter>&amp;C_x000D_&amp;1#&amp;"Aptos"&amp;10&amp;K000000 IN CONFIDENCE</oddFooter>
  </headerFooter>
  <ignoredErrors>
    <ignoredError sqref="F127 E46:F46 E34:F34 E25:F25 E15:F1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A499"/>
  </sheetPr>
  <dimension ref="A1:AC177"/>
  <sheetViews>
    <sheetView showGridLines="0" view="pageBreakPreview" zoomScale="84" zoomScaleNormal="50" zoomScaleSheetLayoutView="55" workbookViewId="0">
      <selection activeCell="K156" sqref="K156"/>
    </sheetView>
  </sheetViews>
  <sheetFormatPr defaultColWidth="9" defaultRowHeight="14.25"/>
  <cols>
    <col min="1" max="1" width="7.125" style="3" bestFit="1" customWidth="1"/>
    <col min="2" max="2" width="21.125" style="3" customWidth="1"/>
    <col min="3" max="3" width="14.625" style="3" customWidth="1"/>
    <col min="4" max="4" width="14.625" style="4" customWidth="1"/>
    <col min="5" max="5" width="21.125" style="6" bestFit="1" customWidth="1"/>
    <col min="6" max="7" width="14.625" style="6" customWidth="1"/>
    <col min="8" max="15" width="14.625" style="3" customWidth="1"/>
    <col min="16" max="17" width="14.625" style="6" customWidth="1"/>
    <col min="18" max="18" width="17.125" style="6" customWidth="1"/>
    <col min="19" max="19" width="14.625" style="6" customWidth="1"/>
    <col min="20" max="21" width="16.625" style="3" customWidth="1"/>
    <col min="22" max="22" width="20.25" style="3" customWidth="1"/>
    <col min="23" max="23" width="17.625" style="3" customWidth="1"/>
    <col min="24" max="24" width="14.25" style="3" customWidth="1"/>
    <col min="25" max="26" width="16.625" style="3" customWidth="1"/>
    <col min="27" max="27" width="20.75" style="3" customWidth="1"/>
    <col min="28" max="28" width="9" style="3"/>
    <col min="29" max="29" width="4" style="3" customWidth="1"/>
    <col min="30" max="16384" width="9" style="3"/>
  </cols>
  <sheetData>
    <row r="1" spans="1:29" ht="40.5">
      <c r="A1" s="134"/>
      <c r="B1" s="528" t="s">
        <v>550</v>
      </c>
      <c r="C1" s="528"/>
      <c r="D1" s="528"/>
      <c r="E1" s="528"/>
      <c r="F1" s="528"/>
      <c r="G1" s="528"/>
      <c r="H1" s="528"/>
      <c r="I1" s="528"/>
      <c r="J1" s="528"/>
      <c r="K1" s="528"/>
      <c r="L1" s="528"/>
      <c r="M1" s="528"/>
      <c r="N1" s="528"/>
      <c r="O1" s="528"/>
      <c r="P1" s="528"/>
      <c r="Q1" s="528"/>
      <c r="R1" s="528"/>
      <c r="S1" s="528"/>
      <c r="T1" s="528"/>
      <c r="U1" s="528"/>
      <c r="V1" s="528"/>
      <c r="W1" s="301"/>
      <c r="X1" s="301"/>
      <c r="Y1" s="301"/>
      <c r="Z1" s="301"/>
      <c r="AA1" s="301"/>
      <c r="AB1" s="301"/>
      <c r="AC1" s="301"/>
    </row>
    <row r="2" spans="1:29" ht="16.5">
      <c r="A2" s="301"/>
      <c r="B2" s="301"/>
      <c r="C2" s="301"/>
      <c r="D2" s="358"/>
      <c r="E2" s="389"/>
      <c r="F2" s="389"/>
      <c r="G2" s="389"/>
      <c r="H2" s="301"/>
      <c r="I2" s="301"/>
      <c r="J2" s="301"/>
      <c r="K2" s="301"/>
      <c r="L2" s="301"/>
      <c r="M2" s="301"/>
      <c r="N2" s="301"/>
      <c r="O2" s="301"/>
      <c r="P2" s="389"/>
      <c r="Q2" s="389"/>
      <c r="R2" s="389"/>
      <c r="S2" s="389"/>
      <c r="T2" s="301"/>
      <c r="U2" s="301"/>
      <c r="V2" s="301"/>
      <c r="W2" s="301"/>
      <c r="X2" s="301"/>
      <c r="Y2" s="301"/>
      <c r="Z2" s="301"/>
      <c r="AA2" s="301"/>
      <c r="AB2" s="301"/>
      <c r="AC2" s="301"/>
    </row>
    <row r="3" spans="1:29" ht="20.25">
      <c r="A3" s="301" t="s">
        <v>551</v>
      </c>
      <c r="B3" s="176" t="s">
        <v>552</v>
      </c>
      <c r="C3" s="177"/>
      <c r="D3" s="178"/>
      <c r="E3" s="179"/>
      <c r="F3" s="179"/>
      <c r="G3" s="179"/>
      <c r="H3" s="177"/>
      <c r="I3" s="177"/>
      <c r="J3" s="177"/>
      <c r="K3" s="177"/>
      <c r="L3" s="177"/>
      <c r="M3" s="177"/>
      <c r="N3" s="177"/>
      <c r="O3" s="177"/>
      <c r="P3" s="179"/>
      <c r="Q3" s="179"/>
      <c r="R3" s="179"/>
      <c r="S3" s="179"/>
      <c r="T3" s="177"/>
      <c r="U3" s="177"/>
      <c r="V3" s="177"/>
      <c r="W3" s="301"/>
      <c r="X3" s="301"/>
      <c r="Y3" s="301"/>
      <c r="Z3" s="301"/>
      <c r="AA3" s="301"/>
      <c r="AB3" s="301"/>
      <c r="AC3" s="301"/>
    </row>
    <row r="4" spans="1:29" ht="16.5">
      <c r="A4" s="301"/>
      <c r="B4" s="301"/>
      <c r="C4" s="301"/>
      <c r="D4" s="358"/>
      <c r="E4" s="350"/>
      <c r="F4" s="389"/>
      <c r="G4" s="389"/>
      <c r="H4" s="301"/>
      <c r="I4" s="301"/>
      <c r="J4" s="301"/>
      <c r="K4" s="301"/>
      <c r="L4" s="301"/>
      <c r="M4" s="301"/>
      <c r="N4" s="301"/>
      <c r="O4" s="301"/>
      <c r="P4" s="389"/>
      <c r="Q4" s="389"/>
      <c r="R4" s="389"/>
      <c r="S4" s="389"/>
      <c r="T4" s="301"/>
      <c r="U4" s="301"/>
      <c r="V4" s="301"/>
      <c r="W4" s="301"/>
      <c r="X4" s="301"/>
      <c r="Y4" s="301"/>
      <c r="Z4" s="301"/>
      <c r="AA4" s="301"/>
      <c r="AB4" s="301"/>
      <c r="AC4" s="301"/>
    </row>
    <row r="5" spans="1:29" ht="40.5" customHeight="1">
      <c r="A5" s="301"/>
      <c r="B5" s="301"/>
      <c r="C5" s="301"/>
      <c r="D5" s="358"/>
      <c r="E5" s="524" t="s">
        <v>553</v>
      </c>
      <c r="F5" s="525"/>
      <c r="G5" s="526"/>
      <c r="H5" s="301"/>
      <c r="I5" s="301"/>
      <c r="J5" s="301"/>
      <c r="K5" s="301"/>
      <c r="L5" s="301"/>
      <c r="M5" s="301"/>
      <c r="N5" s="301"/>
      <c r="O5" s="301"/>
      <c r="P5" s="389"/>
      <c r="Q5" s="389"/>
      <c r="R5" s="389"/>
      <c r="S5" s="389"/>
      <c r="T5" s="524" t="s">
        <v>554</v>
      </c>
      <c r="U5" s="525"/>
      <c r="V5" s="526"/>
      <c r="W5" s="301"/>
      <c r="X5" s="301"/>
      <c r="Y5" s="301"/>
      <c r="Z5" s="301"/>
      <c r="AA5" s="301"/>
      <c r="AB5" s="301"/>
      <c r="AC5" s="301"/>
    </row>
    <row r="6" spans="1:29" ht="88.5" customHeight="1">
      <c r="A6" s="301"/>
      <c r="B6" s="186" t="s">
        <v>555</v>
      </c>
      <c r="C6" s="142" t="s">
        <v>556</v>
      </c>
      <c r="D6" s="142" t="s">
        <v>557</v>
      </c>
      <c r="E6" s="142" t="s">
        <v>558</v>
      </c>
      <c r="F6" s="142" t="s">
        <v>559</v>
      </c>
      <c r="G6" s="142" t="s">
        <v>560</v>
      </c>
      <c r="H6" s="523" t="s">
        <v>561</v>
      </c>
      <c r="I6" s="523"/>
      <c r="J6" s="523"/>
      <c r="K6" s="523"/>
      <c r="L6" s="523"/>
      <c r="M6" s="523"/>
      <c r="N6" s="523"/>
      <c r="O6" s="523"/>
      <c r="P6" s="142" t="s">
        <v>562</v>
      </c>
      <c r="Q6" s="142" t="s">
        <v>563</v>
      </c>
      <c r="R6" s="142" t="s">
        <v>564</v>
      </c>
      <c r="S6" s="142" t="s">
        <v>565</v>
      </c>
      <c r="T6" s="142" t="s">
        <v>553</v>
      </c>
      <c r="U6" s="142" t="s">
        <v>566</v>
      </c>
      <c r="V6" s="142" t="s">
        <v>567</v>
      </c>
      <c r="W6" s="301"/>
      <c r="X6" s="301"/>
      <c r="Y6" s="301"/>
      <c r="Z6" s="301"/>
      <c r="AA6" s="301"/>
      <c r="AB6" s="301"/>
      <c r="AC6" s="301"/>
    </row>
    <row r="7" spans="1:29" ht="17.25">
      <c r="A7" s="301"/>
      <c r="B7" s="391"/>
      <c r="C7" s="182"/>
      <c r="D7" s="182"/>
      <c r="E7" s="183"/>
      <c r="F7" s="183"/>
      <c r="G7" s="183"/>
      <c r="H7" s="182" t="s">
        <v>568</v>
      </c>
      <c r="I7" s="182" t="s">
        <v>569</v>
      </c>
      <c r="J7" s="182" t="s">
        <v>570</v>
      </c>
      <c r="K7" s="182" t="s">
        <v>571</v>
      </c>
      <c r="L7" s="182" t="s">
        <v>572</v>
      </c>
      <c r="M7" s="182" t="s">
        <v>573</v>
      </c>
      <c r="N7" s="182" t="s">
        <v>574</v>
      </c>
      <c r="O7" s="182" t="s">
        <v>575</v>
      </c>
      <c r="P7" s="183"/>
      <c r="Q7" s="183"/>
      <c r="R7" s="183"/>
      <c r="S7" s="183"/>
      <c r="T7" s="184"/>
      <c r="U7" s="184"/>
      <c r="V7" s="184"/>
      <c r="W7" s="301"/>
      <c r="X7" s="301"/>
      <c r="Y7" s="301"/>
      <c r="Z7" s="301"/>
      <c r="AA7" s="301"/>
      <c r="AB7" s="301"/>
      <c r="AC7" s="301"/>
    </row>
    <row r="8" spans="1:29" ht="17.25">
      <c r="A8" s="301"/>
      <c r="B8" s="391"/>
      <c r="C8" s="183" t="s">
        <v>576</v>
      </c>
      <c r="D8" s="182" t="s">
        <v>219</v>
      </c>
      <c r="E8" s="182" t="s">
        <v>219</v>
      </c>
      <c r="F8" s="182" t="s">
        <v>219</v>
      </c>
      <c r="G8" s="182" t="s">
        <v>219</v>
      </c>
      <c r="H8" s="182" t="s">
        <v>219</v>
      </c>
      <c r="I8" s="182" t="s">
        <v>219</v>
      </c>
      <c r="J8" s="182" t="s">
        <v>219</v>
      </c>
      <c r="K8" s="182" t="s">
        <v>219</v>
      </c>
      <c r="L8" s="182" t="s">
        <v>219</v>
      </c>
      <c r="M8" s="182" t="s">
        <v>219</v>
      </c>
      <c r="N8" s="182" t="s">
        <v>219</v>
      </c>
      <c r="O8" s="182" t="s">
        <v>219</v>
      </c>
      <c r="P8" s="183" t="s">
        <v>576</v>
      </c>
      <c r="Q8" s="182" t="s">
        <v>219</v>
      </c>
      <c r="R8" s="182" t="s">
        <v>219</v>
      </c>
      <c r="S8" s="182" t="s">
        <v>219</v>
      </c>
      <c r="T8" s="182" t="s">
        <v>219</v>
      </c>
      <c r="U8" s="182" t="s">
        <v>219</v>
      </c>
      <c r="V8" s="182" t="s">
        <v>219</v>
      </c>
      <c r="W8" s="301"/>
      <c r="X8" s="301"/>
      <c r="Y8" s="301"/>
      <c r="Z8" s="301"/>
      <c r="AA8" s="301"/>
      <c r="AB8" s="301"/>
      <c r="AC8" s="301"/>
    </row>
    <row r="9" spans="1:29" ht="16.5" hidden="1">
      <c r="A9" s="301"/>
      <c r="B9" s="392"/>
      <c r="C9" s="393"/>
      <c r="D9" s="393"/>
      <c r="E9" s="360"/>
      <c r="F9" s="360"/>
      <c r="G9" s="360"/>
      <c r="H9" s="393"/>
      <c r="I9" s="393"/>
      <c r="J9" s="393"/>
      <c r="K9" s="393"/>
      <c r="L9" s="393"/>
      <c r="M9" s="393"/>
      <c r="N9" s="393"/>
      <c r="O9" s="393"/>
      <c r="P9" s="360"/>
      <c r="Q9" s="360"/>
      <c r="R9" s="360"/>
      <c r="S9" s="360"/>
      <c r="T9" s="358"/>
      <c r="U9" s="358"/>
      <c r="V9" s="394"/>
      <c r="W9" s="301"/>
      <c r="X9" s="301"/>
      <c r="Y9" s="301"/>
      <c r="Z9" s="301"/>
      <c r="AA9" s="301"/>
      <c r="AB9" s="301"/>
      <c r="AC9" s="301"/>
    </row>
    <row r="10" spans="1:29" ht="16.5">
      <c r="A10" s="301" t="s">
        <v>577</v>
      </c>
      <c r="B10" s="392" t="s">
        <v>578</v>
      </c>
      <c r="C10" s="395"/>
      <c r="D10" s="147"/>
      <c r="E10" s="147"/>
      <c r="F10" s="147"/>
      <c r="G10" s="147"/>
      <c r="H10" s="147"/>
      <c r="I10" s="147"/>
      <c r="J10" s="147"/>
      <c r="K10" s="147"/>
      <c r="L10" s="147"/>
      <c r="M10" s="147"/>
      <c r="N10" s="147"/>
      <c r="O10" s="147"/>
      <c r="P10" s="396"/>
      <c r="Q10" s="147"/>
      <c r="R10" s="147"/>
      <c r="S10" s="147"/>
      <c r="T10" s="397"/>
      <c r="U10" s="398"/>
      <c r="V10" s="399"/>
      <c r="W10" s="301"/>
      <c r="X10" s="301"/>
      <c r="Y10" s="301"/>
      <c r="Z10" s="301"/>
      <c r="AA10" s="301"/>
      <c r="AB10" s="301"/>
      <c r="AC10" s="301"/>
    </row>
    <row r="11" spans="1:29" ht="16.5">
      <c r="A11" s="301" t="s">
        <v>579</v>
      </c>
      <c r="B11" s="392" t="s">
        <v>580</v>
      </c>
      <c r="C11" s="395"/>
      <c r="D11" s="147"/>
      <c r="E11" s="147"/>
      <c r="F11" s="147"/>
      <c r="G11" s="147"/>
      <c r="H11" s="147"/>
      <c r="I11" s="147"/>
      <c r="J11" s="147"/>
      <c r="K11" s="147"/>
      <c r="L11" s="147"/>
      <c r="M11" s="147"/>
      <c r="N11" s="147"/>
      <c r="O11" s="147"/>
      <c r="P11" s="396"/>
      <c r="Q11" s="147"/>
      <c r="R11" s="147"/>
      <c r="S11" s="147"/>
      <c r="T11" s="301"/>
      <c r="U11" s="301"/>
      <c r="V11" s="364"/>
      <c r="W11" s="301"/>
      <c r="X11" s="301"/>
      <c r="Y11" s="301"/>
      <c r="Z11" s="301"/>
      <c r="AA11" s="301"/>
      <c r="AB11" s="301"/>
      <c r="AC11" s="301"/>
    </row>
    <row r="12" spans="1:29" ht="16.5">
      <c r="A12" s="301" t="s">
        <v>581</v>
      </c>
      <c r="B12" s="392" t="s">
        <v>582</v>
      </c>
      <c r="C12" s="395"/>
      <c r="D12" s="147"/>
      <c r="E12" s="147"/>
      <c r="F12" s="147"/>
      <c r="G12" s="147"/>
      <c r="H12" s="147"/>
      <c r="I12" s="147"/>
      <c r="J12" s="147"/>
      <c r="K12" s="147"/>
      <c r="L12" s="147"/>
      <c r="M12" s="147"/>
      <c r="N12" s="147"/>
      <c r="O12" s="147"/>
      <c r="P12" s="396"/>
      <c r="Q12" s="147"/>
      <c r="R12" s="147"/>
      <c r="S12" s="147"/>
      <c r="T12" s="301"/>
      <c r="U12" s="301"/>
      <c r="V12" s="364"/>
      <c r="W12" s="301"/>
      <c r="X12" s="301"/>
      <c r="Y12" s="301"/>
      <c r="Z12" s="301"/>
      <c r="AA12" s="301"/>
      <c r="AB12" s="301"/>
      <c r="AC12" s="301"/>
    </row>
    <row r="13" spans="1:29" ht="16.5">
      <c r="A13" s="301" t="s">
        <v>583</v>
      </c>
      <c r="B13" s="392" t="s">
        <v>584</v>
      </c>
      <c r="C13" s="395"/>
      <c r="D13" s="147"/>
      <c r="E13" s="147"/>
      <c r="F13" s="147"/>
      <c r="G13" s="147"/>
      <c r="H13" s="147"/>
      <c r="I13" s="147"/>
      <c r="J13" s="147"/>
      <c r="K13" s="147"/>
      <c r="L13" s="147"/>
      <c r="M13" s="147"/>
      <c r="N13" s="147"/>
      <c r="O13" s="147"/>
      <c r="P13" s="396"/>
      <c r="Q13" s="147"/>
      <c r="R13" s="147"/>
      <c r="S13" s="147"/>
      <c r="T13" s="301"/>
      <c r="U13" s="301"/>
      <c r="V13" s="364"/>
      <c r="W13" s="301"/>
      <c r="X13" s="301"/>
      <c r="Y13" s="301"/>
      <c r="Z13" s="301"/>
      <c r="AA13" s="301"/>
      <c r="AB13" s="301"/>
      <c r="AC13" s="301"/>
    </row>
    <row r="14" spans="1:29" ht="16.5">
      <c r="A14" s="301" t="s">
        <v>585</v>
      </c>
      <c r="B14" s="392" t="s">
        <v>586</v>
      </c>
      <c r="C14" s="395"/>
      <c r="D14" s="147"/>
      <c r="E14" s="147"/>
      <c r="F14" s="147"/>
      <c r="G14" s="147"/>
      <c r="H14" s="147"/>
      <c r="I14" s="147"/>
      <c r="J14" s="147"/>
      <c r="K14" s="147"/>
      <c r="L14" s="147"/>
      <c r="M14" s="147"/>
      <c r="N14" s="147"/>
      <c r="O14" s="147"/>
      <c r="P14" s="396"/>
      <c r="Q14" s="147"/>
      <c r="R14" s="147"/>
      <c r="S14" s="147"/>
      <c r="T14" s="301"/>
      <c r="U14" s="301"/>
      <c r="V14" s="364"/>
      <c r="W14" s="301"/>
      <c r="X14" s="301"/>
      <c r="Y14" s="301"/>
      <c r="Z14" s="301"/>
      <c r="AA14" s="301"/>
      <c r="AB14" s="301"/>
      <c r="AC14" s="301"/>
    </row>
    <row r="15" spans="1:29" ht="16.5">
      <c r="A15" s="301" t="s">
        <v>587</v>
      </c>
      <c r="B15" s="392" t="s">
        <v>588</v>
      </c>
      <c r="C15" s="395"/>
      <c r="D15" s="147"/>
      <c r="E15" s="147"/>
      <c r="F15" s="147"/>
      <c r="G15" s="147"/>
      <c r="H15" s="147"/>
      <c r="I15" s="147"/>
      <c r="J15" s="147"/>
      <c r="K15" s="147"/>
      <c r="L15" s="147"/>
      <c r="M15" s="147"/>
      <c r="N15" s="147"/>
      <c r="O15" s="147"/>
      <c r="P15" s="396"/>
      <c r="Q15" s="147"/>
      <c r="R15" s="147"/>
      <c r="S15" s="147"/>
      <c r="T15" s="301"/>
      <c r="U15" s="301"/>
      <c r="V15" s="364"/>
      <c r="W15" s="301"/>
      <c r="X15" s="301"/>
      <c r="Y15" s="301"/>
      <c r="Z15" s="301"/>
      <c r="AA15" s="301"/>
      <c r="AB15" s="301"/>
      <c r="AC15" s="301"/>
    </row>
    <row r="16" spans="1:29" ht="16.5">
      <c r="A16" s="301" t="s">
        <v>589</v>
      </c>
      <c r="B16" s="392" t="s">
        <v>590</v>
      </c>
      <c r="C16" s="395"/>
      <c r="D16" s="147"/>
      <c r="E16" s="147"/>
      <c r="F16" s="147"/>
      <c r="G16" s="147"/>
      <c r="H16" s="147"/>
      <c r="I16" s="147"/>
      <c r="J16" s="147"/>
      <c r="K16" s="147"/>
      <c r="L16" s="147"/>
      <c r="M16" s="147"/>
      <c r="N16" s="147"/>
      <c r="O16" s="147"/>
      <c r="P16" s="396"/>
      <c r="Q16" s="147"/>
      <c r="R16" s="147"/>
      <c r="S16" s="147"/>
      <c r="T16" s="301"/>
      <c r="U16" s="301"/>
      <c r="V16" s="364"/>
      <c r="W16" s="301"/>
      <c r="X16" s="301"/>
      <c r="Y16" s="301"/>
      <c r="Z16" s="301"/>
      <c r="AA16" s="301"/>
      <c r="AB16" s="301"/>
      <c r="AC16" s="301"/>
    </row>
    <row r="17" spans="1:29" ht="16.5">
      <c r="A17" s="301" t="s">
        <v>591</v>
      </c>
      <c r="B17" s="392" t="s">
        <v>592</v>
      </c>
      <c r="C17" s="395"/>
      <c r="D17" s="147"/>
      <c r="E17" s="147"/>
      <c r="F17" s="147"/>
      <c r="G17" s="147"/>
      <c r="H17" s="147"/>
      <c r="I17" s="147"/>
      <c r="J17" s="147"/>
      <c r="K17" s="147"/>
      <c r="L17" s="147"/>
      <c r="M17" s="147"/>
      <c r="N17" s="147"/>
      <c r="O17" s="147"/>
      <c r="P17" s="396"/>
      <c r="Q17" s="147"/>
      <c r="R17" s="147"/>
      <c r="S17" s="147"/>
      <c r="T17" s="301"/>
      <c r="U17" s="301"/>
      <c r="V17" s="364"/>
      <c r="W17" s="301"/>
      <c r="X17" s="301"/>
      <c r="Y17" s="301"/>
      <c r="Z17" s="301"/>
      <c r="AA17" s="301"/>
      <c r="AB17" s="301"/>
      <c r="AC17" s="301"/>
    </row>
    <row r="18" spans="1:29" ht="16.5">
      <c r="A18" s="301" t="s">
        <v>593</v>
      </c>
      <c r="B18" s="392" t="s">
        <v>594</v>
      </c>
      <c r="C18" s="395"/>
      <c r="D18" s="147"/>
      <c r="E18" s="147"/>
      <c r="F18" s="147"/>
      <c r="G18" s="147"/>
      <c r="H18" s="147"/>
      <c r="I18" s="147"/>
      <c r="J18" s="147"/>
      <c r="K18" s="147"/>
      <c r="L18" s="147"/>
      <c r="M18" s="147"/>
      <c r="N18" s="147"/>
      <c r="O18" s="147"/>
      <c r="P18" s="396"/>
      <c r="Q18" s="147"/>
      <c r="R18" s="147"/>
      <c r="S18" s="147"/>
      <c r="T18" s="301"/>
      <c r="U18" s="301"/>
      <c r="V18" s="364"/>
      <c r="W18" s="301"/>
      <c r="X18" s="301"/>
      <c r="Y18" s="301"/>
      <c r="Z18" s="301"/>
      <c r="AA18" s="301"/>
      <c r="AB18" s="301"/>
      <c r="AC18" s="301"/>
    </row>
    <row r="19" spans="1:29" ht="16.5">
      <c r="A19" s="301" t="s">
        <v>595</v>
      </c>
      <c r="B19" s="392" t="s">
        <v>596</v>
      </c>
      <c r="C19" s="395"/>
      <c r="D19" s="147"/>
      <c r="E19" s="147"/>
      <c r="F19" s="147"/>
      <c r="G19" s="147"/>
      <c r="H19" s="147"/>
      <c r="I19" s="147"/>
      <c r="J19" s="147"/>
      <c r="K19" s="147"/>
      <c r="L19" s="147"/>
      <c r="M19" s="147"/>
      <c r="N19" s="147"/>
      <c r="O19" s="147"/>
      <c r="P19" s="396"/>
      <c r="Q19" s="147"/>
      <c r="R19" s="147"/>
      <c r="S19" s="147"/>
      <c r="T19" s="301"/>
      <c r="U19" s="301"/>
      <c r="V19" s="364"/>
      <c r="W19" s="301"/>
      <c r="X19" s="301"/>
      <c r="Y19" s="301"/>
      <c r="Z19" s="301"/>
      <c r="AA19" s="301"/>
      <c r="AB19" s="301"/>
      <c r="AC19" s="301"/>
    </row>
    <row r="20" spans="1:29" ht="16.5">
      <c r="A20" s="301" t="s">
        <v>597</v>
      </c>
      <c r="B20" s="392" t="s">
        <v>598</v>
      </c>
      <c r="C20" s="395"/>
      <c r="D20" s="147"/>
      <c r="E20" s="147"/>
      <c r="F20" s="147"/>
      <c r="G20" s="147"/>
      <c r="H20" s="147"/>
      <c r="I20" s="147"/>
      <c r="J20" s="147"/>
      <c r="K20" s="147"/>
      <c r="L20" s="147"/>
      <c r="M20" s="147"/>
      <c r="N20" s="147"/>
      <c r="O20" s="147"/>
      <c r="P20" s="396"/>
      <c r="Q20" s="147"/>
      <c r="R20" s="147"/>
      <c r="S20" s="147"/>
      <c r="T20" s="301"/>
      <c r="U20" s="301"/>
      <c r="V20" s="364"/>
      <c r="W20" s="301"/>
      <c r="X20" s="301"/>
      <c r="Y20" s="301"/>
      <c r="Z20" s="301"/>
      <c r="AA20" s="301"/>
      <c r="AB20" s="301"/>
      <c r="AC20" s="301"/>
    </row>
    <row r="21" spans="1:29" ht="16.5">
      <c r="A21" s="301" t="s">
        <v>599</v>
      </c>
      <c r="B21" s="392" t="s">
        <v>600</v>
      </c>
      <c r="C21" s="395"/>
      <c r="D21" s="147"/>
      <c r="E21" s="147"/>
      <c r="F21" s="147"/>
      <c r="G21" s="147"/>
      <c r="H21" s="147"/>
      <c r="I21" s="147"/>
      <c r="J21" s="147"/>
      <c r="K21" s="147"/>
      <c r="L21" s="147"/>
      <c r="M21" s="147"/>
      <c r="N21" s="147"/>
      <c r="O21" s="147"/>
      <c r="P21" s="396"/>
      <c r="Q21" s="147"/>
      <c r="R21" s="147"/>
      <c r="S21" s="147"/>
      <c r="T21" s="301"/>
      <c r="U21" s="301"/>
      <c r="V21" s="364"/>
      <c r="W21" s="301"/>
      <c r="X21" s="301"/>
      <c r="Y21" s="301"/>
      <c r="Z21" s="301"/>
      <c r="AA21" s="301"/>
      <c r="AB21" s="301"/>
      <c r="AC21" s="301"/>
    </row>
    <row r="22" spans="1:29" ht="16.5">
      <c r="A22" s="301" t="s">
        <v>601</v>
      </c>
      <c r="B22" s="392"/>
      <c r="C22" s="395"/>
      <c r="D22" s="144">
        <f>SUM(D10:D21)</f>
        <v>0</v>
      </c>
      <c r="E22" s="144">
        <f t="shared" ref="E22" si="0">SUM(E10:E21)</f>
        <v>0</v>
      </c>
      <c r="F22" s="144">
        <f t="shared" ref="F22" si="1">SUM(F10:F21)</f>
        <v>0</v>
      </c>
      <c r="G22" s="144">
        <f t="shared" ref="G22" si="2">SUM(G10:G21)</f>
        <v>0</v>
      </c>
      <c r="H22" s="144">
        <f t="shared" ref="H22" si="3">SUM(H10:H21)</f>
        <v>0</v>
      </c>
      <c r="I22" s="144">
        <f t="shared" ref="I22" si="4">SUM(I10:I21)</f>
        <v>0</v>
      </c>
      <c r="J22" s="144">
        <f t="shared" ref="J22" si="5">SUM(J10:J21)</f>
        <v>0</v>
      </c>
      <c r="K22" s="144">
        <f t="shared" ref="K22" si="6">SUM(K10:K21)</f>
        <v>0</v>
      </c>
      <c r="L22" s="144">
        <f t="shared" ref="L22" si="7">SUM(L10:L21)</f>
        <v>0</v>
      </c>
      <c r="M22" s="144">
        <f t="shared" ref="M22" si="8">SUM(M10:M21)</f>
        <v>0</v>
      </c>
      <c r="N22" s="144">
        <f t="shared" ref="N22" si="9">SUM(N10:N21)</f>
        <v>0</v>
      </c>
      <c r="O22" s="144">
        <f t="shared" ref="O22" si="10">SUM(O10:O21)</f>
        <v>0</v>
      </c>
      <c r="P22" s="396"/>
      <c r="Q22" s="144">
        <f t="shared" ref="Q22" si="11">SUM(Q10:Q21)</f>
        <v>0</v>
      </c>
      <c r="R22" s="144">
        <f t="shared" ref="R22" si="12">SUM(R10:R21)</f>
        <v>0</v>
      </c>
      <c r="S22" s="144">
        <f t="shared" ref="S22" si="13">SUM(S10:S21)</f>
        <v>0</v>
      </c>
      <c r="T22" s="301"/>
      <c r="U22" s="301"/>
      <c r="V22" s="364"/>
      <c r="W22" s="301"/>
      <c r="X22" s="301"/>
      <c r="Y22" s="301"/>
      <c r="Z22" s="301"/>
      <c r="AA22" s="301"/>
      <c r="AB22" s="301"/>
      <c r="AC22" s="301"/>
    </row>
    <row r="23" spans="1:29" ht="16.5">
      <c r="A23" s="301" t="s">
        <v>602</v>
      </c>
      <c r="B23" s="400">
        <v>1</v>
      </c>
      <c r="C23" s="395"/>
      <c r="D23" s="137"/>
      <c r="E23" s="137"/>
      <c r="F23" s="137"/>
      <c r="G23" s="137"/>
      <c r="H23" s="137"/>
      <c r="I23" s="137"/>
      <c r="J23" s="137"/>
      <c r="K23" s="137"/>
      <c r="L23" s="137"/>
      <c r="M23" s="137"/>
      <c r="N23" s="137"/>
      <c r="O23" s="137"/>
      <c r="P23" s="396"/>
      <c r="Q23" s="137"/>
      <c r="R23" s="137"/>
      <c r="S23" s="137"/>
      <c r="T23" s="301"/>
      <c r="U23" s="301"/>
      <c r="V23" s="364"/>
      <c r="W23" s="301"/>
      <c r="X23" s="301"/>
      <c r="Y23" s="301"/>
      <c r="Z23" s="301"/>
      <c r="AA23" s="301"/>
      <c r="AB23" s="301"/>
      <c r="AC23" s="301"/>
    </row>
    <row r="24" spans="1:29" ht="16.5">
      <c r="A24" s="301" t="s">
        <v>603</v>
      </c>
      <c r="B24" s="401" t="s">
        <v>249</v>
      </c>
      <c r="C24" s="395"/>
      <c r="D24" s="144">
        <f>SUM(D22,D23)</f>
        <v>0</v>
      </c>
      <c r="E24" s="144">
        <f t="shared" ref="E24" si="14">SUM(E22,E23)</f>
        <v>0</v>
      </c>
      <c r="F24" s="144">
        <f t="shared" ref="F24" si="15">SUM(F22,F23)</f>
        <v>0</v>
      </c>
      <c r="G24" s="144">
        <f t="shared" ref="G24" si="16">SUM(G22,G23)</f>
        <v>0</v>
      </c>
      <c r="H24" s="144">
        <f t="shared" ref="H24" si="17">SUM(H22,H23)</f>
        <v>0</v>
      </c>
      <c r="I24" s="144">
        <f t="shared" ref="I24" si="18">SUM(I22,I23)</f>
        <v>0</v>
      </c>
      <c r="J24" s="144">
        <f t="shared" ref="J24" si="19">SUM(J22,J23)</f>
        <v>0</v>
      </c>
      <c r="K24" s="144">
        <f t="shared" ref="K24" si="20">SUM(K22,K23)</f>
        <v>0</v>
      </c>
      <c r="L24" s="144">
        <f t="shared" ref="L24" si="21">SUM(L22,L23)</f>
        <v>0</v>
      </c>
      <c r="M24" s="144">
        <f t="shared" ref="M24" si="22">SUM(M22,M23)</f>
        <v>0</v>
      </c>
      <c r="N24" s="144">
        <f t="shared" ref="N24" si="23">SUM(N22,N23)</f>
        <v>0</v>
      </c>
      <c r="O24" s="144">
        <f t="shared" ref="O24" si="24">SUM(O22,O23)</f>
        <v>0</v>
      </c>
      <c r="P24" s="396"/>
      <c r="Q24" s="144">
        <f t="shared" ref="Q24" si="25">SUM(Q22,Q23)</f>
        <v>0</v>
      </c>
      <c r="R24" s="144">
        <f t="shared" ref="R24" si="26">SUM(R22,R23)</f>
        <v>0</v>
      </c>
      <c r="S24" s="144">
        <f t="shared" ref="S24" si="27">SUM(S22,S23)</f>
        <v>0</v>
      </c>
      <c r="T24" s="147"/>
      <c r="U24" s="147"/>
      <c r="V24" s="147"/>
      <c r="W24" s="301"/>
      <c r="X24" s="301"/>
      <c r="Y24" s="301"/>
      <c r="Z24" s="301"/>
      <c r="AA24" s="301"/>
      <c r="AB24" s="301"/>
      <c r="AC24" s="301"/>
    </row>
    <row r="25" spans="1:29" ht="16.5">
      <c r="A25" s="301" t="s">
        <v>604</v>
      </c>
      <c r="B25" s="301" t="s">
        <v>562</v>
      </c>
      <c r="C25" s="301"/>
      <c r="D25" s="358"/>
      <c r="E25" s="350"/>
      <c r="F25" s="389"/>
      <c r="G25" s="389"/>
      <c r="H25" s="147"/>
      <c r="I25" s="147"/>
      <c r="J25" s="147"/>
      <c r="K25" s="147"/>
      <c r="L25" s="147"/>
      <c r="M25" s="147"/>
      <c r="N25" s="147"/>
      <c r="O25" s="147"/>
      <c r="P25" s="389"/>
      <c r="Q25" s="389"/>
      <c r="R25" s="389"/>
      <c r="S25" s="389"/>
      <c r="T25" s="301"/>
      <c r="U25" s="301"/>
      <c r="V25" s="301"/>
      <c r="W25" s="301"/>
      <c r="X25" s="301"/>
      <c r="Y25" s="301"/>
      <c r="Z25" s="301"/>
      <c r="AA25" s="301"/>
      <c r="AB25" s="301"/>
      <c r="AC25" s="301"/>
    </row>
    <row r="26" spans="1:29" ht="16.5">
      <c r="A26" s="301" t="s">
        <v>605</v>
      </c>
      <c r="B26" s="301" t="s">
        <v>606</v>
      </c>
      <c r="C26" s="301"/>
      <c r="D26" s="358"/>
      <c r="E26" s="350"/>
      <c r="F26" s="389"/>
      <c r="G26" s="389"/>
      <c r="H26" s="301"/>
      <c r="I26" s="301"/>
      <c r="J26" s="301"/>
      <c r="K26" s="301"/>
      <c r="L26" s="301"/>
      <c r="M26" s="301"/>
      <c r="N26" s="301"/>
      <c r="O26" s="301"/>
      <c r="P26" s="389"/>
      <c r="Q26" s="185" t="str">
        <f>IFERROR(Q24/G24,"")</f>
        <v/>
      </c>
      <c r="R26" s="170"/>
      <c r="S26" s="389"/>
      <c r="T26" s="301"/>
      <c r="U26" s="301"/>
      <c r="V26" s="301"/>
      <c r="W26" s="301"/>
      <c r="X26" s="301"/>
      <c r="Y26" s="301"/>
      <c r="Z26" s="301"/>
      <c r="AA26" s="301"/>
      <c r="AB26" s="301"/>
      <c r="AC26" s="301"/>
    </row>
    <row r="27" spans="1:29" ht="16.5">
      <c r="A27" s="301" t="s">
        <v>607</v>
      </c>
      <c r="B27" s="301" t="s">
        <v>608</v>
      </c>
      <c r="C27" s="301"/>
      <c r="D27" s="358"/>
      <c r="E27" s="350"/>
      <c r="F27" s="389"/>
      <c r="G27" s="389"/>
      <c r="H27" s="301"/>
      <c r="I27" s="301"/>
      <c r="J27" s="301"/>
      <c r="K27" s="301"/>
      <c r="L27" s="301"/>
      <c r="M27" s="301"/>
      <c r="N27" s="301"/>
      <c r="O27" s="301"/>
      <c r="P27" s="389"/>
      <c r="Q27" s="185" t="str">
        <f>IFERROR((Q24-Q23)/(G24-G23),"")</f>
        <v/>
      </c>
      <c r="R27" s="170"/>
      <c r="S27" s="389"/>
      <c r="T27" s="301"/>
      <c r="U27" s="301"/>
      <c r="V27" s="301"/>
      <c r="W27" s="301"/>
      <c r="X27" s="301"/>
      <c r="Y27" s="301"/>
      <c r="Z27" s="301"/>
      <c r="AA27" s="301"/>
      <c r="AB27" s="301"/>
      <c r="AC27" s="301"/>
    </row>
    <row r="28" spans="1:29" ht="16.5">
      <c r="A28" s="301"/>
      <c r="B28" s="301"/>
      <c r="C28" s="301"/>
      <c r="D28" s="358"/>
      <c r="E28" s="350"/>
      <c r="F28" s="389"/>
      <c r="G28" s="389"/>
      <c r="H28" s="301"/>
      <c r="I28" s="301"/>
      <c r="J28" s="301"/>
      <c r="K28" s="301"/>
      <c r="L28" s="301"/>
      <c r="M28" s="301"/>
      <c r="N28" s="301"/>
      <c r="O28" s="301"/>
      <c r="P28" s="389"/>
      <c r="Q28" s="389"/>
      <c r="R28" s="389"/>
      <c r="S28" s="389"/>
      <c r="T28" s="301"/>
      <c r="U28" s="301"/>
      <c r="V28" s="301"/>
      <c r="W28" s="301"/>
      <c r="X28" s="301"/>
      <c r="Y28" s="301"/>
      <c r="Z28" s="301"/>
      <c r="AA28" s="301"/>
      <c r="AB28" s="301"/>
      <c r="AC28" s="301"/>
    </row>
    <row r="29" spans="1:29" ht="20.25">
      <c r="A29" s="301" t="s">
        <v>609</v>
      </c>
      <c r="B29" s="176" t="s">
        <v>610</v>
      </c>
      <c r="C29" s="402"/>
      <c r="D29" s="403"/>
      <c r="E29" s="404"/>
      <c r="F29" s="405"/>
      <c r="G29" s="405"/>
      <c r="H29" s="402"/>
      <c r="I29" s="402"/>
      <c r="J29" s="402"/>
      <c r="K29" s="402"/>
      <c r="L29" s="402"/>
      <c r="M29" s="402"/>
      <c r="N29" s="402"/>
      <c r="O29" s="402"/>
      <c r="P29" s="405"/>
      <c r="Q29" s="405"/>
      <c r="R29" s="405"/>
      <c r="S29" s="405"/>
      <c r="T29" s="402"/>
      <c r="U29" s="402"/>
      <c r="V29" s="402"/>
      <c r="W29" s="301"/>
      <c r="X29" s="301"/>
      <c r="Y29" s="301"/>
      <c r="Z29" s="301"/>
      <c r="AA29" s="301"/>
      <c r="AB29" s="301"/>
      <c r="AC29" s="301"/>
    </row>
    <row r="30" spans="1:29" ht="16.5">
      <c r="A30" s="301"/>
      <c r="B30" s="135"/>
      <c r="C30" s="301"/>
      <c r="D30" s="358"/>
      <c r="E30" s="350"/>
      <c r="F30" s="389"/>
      <c r="G30" s="389"/>
      <c r="H30" s="301"/>
      <c r="I30" s="301"/>
      <c r="J30" s="301"/>
      <c r="K30" s="301"/>
      <c r="L30" s="301"/>
      <c r="M30" s="301"/>
      <c r="N30" s="301"/>
      <c r="O30" s="301"/>
      <c r="P30" s="389"/>
      <c r="Q30" s="389"/>
      <c r="R30" s="389"/>
      <c r="S30" s="389"/>
      <c r="T30" s="301"/>
      <c r="U30" s="301"/>
      <c r="V30" s="301"/>
      <c r="W30" s="301"/>
      <c r="X30" s="301"/>
      <c r="Y30" s="301"/>
      <c r="Z30" s="301"/>
      <c r="AA30" s="301"/>
      <c r="AB30" s="301"/>
      <c r="AC30" s="301"/>
    </row>
    <row r="31" spans="1:29" ht="42.6" customHeight="1">
      <c r="A31" s="301"/>
      <c r="B31" s="301"/>
      <c r="C31" s="301"/>
      <c r="D31" s="358"/>
      <c r="E31" s="524" t="s">
        <v>553</v>
      </c>
      <c r="F31" s="525"/>
      <c r="G31" s="526"/>
      <c r="H31" s="301"/>
      <c r="I31" s="301"/>
      <c r="J31" s="301"/>
      <c r="K31" s="301"/>
      <c r="L31" s="301"/>
      <c r="M31" s="301"/>
      <c r="N31" s="301"/>
      <c r="O31" s="301"/>
      <c r="P31" s="389"/>
      <c r="Q31" s="389"/>
      <c r="R31" s="389"/>
      <c r="S31" s="389"/>
      <c r="T31" s="524" t="s">
        <v>554</v>
      </c>
      <c r="U31" s="525"/>
      <c r="V31" s="526"/>
      <c r="W31" s="301"/>
      <c r="X31" s="301"/>
      <c r="Y31" s="301"/>
      <c r="Z31" s="301"/>
      <c r="AA31" s="301"/>
      <c r="AB31" s="301"/>
      <c r="AC31" s="301"/>
    </row>
    <row r="32" spans="1:29" ht="87" customHeight="1">
      <c r="A32" s="301"/>
      <c r="B32" s="186" t="s">
        <v>555</v>
      </c>
      <c r="C32" s="142" t="s">
        <v>556</v>
      </c>
      <c r="D32" s="142" t="s">
        <v>557</v>
      </c>
      <c r="E32" s="142" t="s">
        <v>558</v>
      </c>
      <c r="F32" s="142" t="s">
        <v>559</v>
      </c>
      <c r="G32" s="142" t="s">
        <v>560</v>
      </c>
      <c r="H32" s="517" t="s">
        <v>561</v>
      </c>
      <c r="I32" s="527"/>
      <c r="J32" s="527"/>
      <c r="K32" s="527"/>
      <c r="L32" s="527"/>
      <c r="M32" s="527"/>
      <c r="N32" s="527"/>
      <c r="O32" s="518"/>
      <c r="P32" s="181" t="s">
        <v>562</v>
      </c>
      <c r="Q32" s="181" t="s">
        <v>563</v>
      </c>
      <c r="R32" s="181" t="s">
        <v>564</v>
      </c>
      <c r="S32" s="181" t="s">
        <v>565</v>
      </c>
      <c r="T32" s="181" t="s">
        <v>553</v>
      </c>
      <c r="U32" s="181" t="s">
        <v>566</v>
      </c>
      <c r="V32" s="181" t="s">
        <v>567</v>
      </c>
      <c r="W32" s="301"/>
      <c r="X32" s="301"/>
      <c r="Y32" s="301"/>
      <c r="Z32" s="301"/>
      <c r="AA32" s="301"/>
      <c r="AB32" s="301"/>
      <c r="AC32" s="301"/>
    </row>
    <row r="33" spans="1:29" ht="17.25">
      <c r="A33" s="301"/>
      <c r="B33" s="391"/>
      <c r="C33" s="187"/>
      <c r="D33" s="187"/>
      <c r="E33" s="143"/>
      <c r="F33" s="143"/>
      <c r="G33" s="143"/>
      <c r="H33" s="187" t="s">
        <v>568</v>
      </c>
      <c r="I33" s="187" t="s">
        <v>569</v>
      </c>
      <c r="J33" s="187" t="s">
        <v>570</v>
      </c>
      <c r="K33" s="187" t="s">
        <v>571</v>
      </c>
      <c r="L33" s="187" t="s">
        <v>572</v>
      </c>
      <c r="M33" s="187" t="s">
        <v>573</v>
      </c>
      <c r="N33" s="187" t="s">
        <v>574</v>
      </c>
      <c r="O33" s="187" t="s">
        <v>575</v>
      </c>
      <c r="P33" s="143"/>
      <c r="Q33" s="143"/>
      <c r="R33" s="143"/>
      <c r="S33" s="143"/>
      <c r="T33" s="188"/>
      <c r="U33" s="188"/>
      <c r="V33" s="188"/>
      <c r="W33" s="301"/>
      <c r="X33" s="301"/>
      <c r="Y33" s="301"/>
      <c r="Z33" s="301"/>
      <c r="AA33" s="301"/>
      <c r="AB33" s="301"/>
      <c r="AC33" s="301"/>
    </row>
    <row r="34" spans="1:29" ht="17.25">
      <c r="A34" s="301"/>
      <c r="B34" s="391"/>
      <c r="C34" s="189" t="s">
        <v>576</v>
      </c>
      <c r="D34" s="189" t="s">
        <v>219</v>
      </c>
      <c r="E34" s="189" t="s">
        <v>219</v>
      </c>
      <c r="F34" s="189" t="s">
        <v>219</v>
      </c>
      <c r="G34" s="189" t="s">
        <v>219</v>
      </c>
      <c r="H34" s="189" t="s">
        <v>219</v>
      </c>
      <c r="I34" s="189" t="s">
        <v>219</v>
      </c>
      <c r="J34" s="189" t="s">
        <v>219</v>
      </c>
      <c r="K34" s="189" t="s">
        <v>219</v>
      </c>
      <c r="L34" s="189" t="s">
        <v>219</v>
      </c>
      <c r="M34" s="189" t="s">
        <v>219</v>
      </c>
      <c r="N34" s="189" t="s">
        <v>219</v>
      </c>
      <c r="O34" s="189" t="s">
        <v>219</v>
      </c>
      <c r="P34" s="190" t="s">
        <v>576</v>
      </c>
      <c r="Q34" s="189" t="s">
        <v>219</v>
      </c>
      <c r="R34" s="189" t="s">
        <v>219</v>
      </c>
      <c r="S34" s="189" t="s">
        <v>219</v>
      </c>
      <c r="T34" s="189" t="s">
        <v>219</v>
      </c>
      <c r="U34" s="189" t="s">
        <v>219</v>
      </c>
      <c r="V34" s="189" t="s">
        <v>219</v>
      </c>
      <c r="W34" s="301"/>
      <c r="X34" s="301"/>
      <c r="Y34" s="301"/>
      <c r="Z34" s="301"/>
      <c r="AA34" s="301"/>
      <c r="AB34" s="301"/>
      <c r="AC34" s="301"/>
    </row>
    <row r="35" spans="1:29" ht="16.5" hidden="1">
      <c r="A35" s="301"/>
      <c r="B35" s="392"/>
      <c r="C35" s="393"/>
      <c r="D35" s="393"/>
      <c r="E35" s="360"/>
      <c r="F35" s="360"/>
      <c r="G35" s="360"/>
      <c r="H35" s="393"/>
      <c r="I35" s="393"/>
      <c r="J35" s="393"/>
      <c r="K35" s="393"/>
      <c r="L35" s="393"/>
      <c r="M35" s="393"/>
      <c r="N35" s="393"/>
      <c r="O35" s="393"/>
      <c r="P35" s="360"/>
      <c r="Q35" s="360"/>
      <c r="R35" s="360"/>
      <c r="S35" s="360"/>
      <c r="T35" s="358"/>
      <c r="U35" s="358"/>
      <c r="V35" s="394"/>
      <c r="W35" s="301"/>
      <c r="X35" s="301"/>
      <c r="Y35" s="301"/>
      <c r="Z35" s="301"/>
      <c r="AA35" s="301"/>
      <c r="AB35" s="301"/>
      <c r="AC35" s="301"/>
    </row>
    <row r="36" spans="1:29" ht="16.5">
      <c r="A36" s="301" t="s">
        <v>611</v>
      </c>
      <c r="B36" s="392" t="s">
        <v>578</v>
      </c>
      <c r="C36" s="395"/>
      <c r="D36" s="147"/>
      <c r="E36" s="147"/>
      <c r="F36" s="147"/>
      <c r="G36" s="147"/>
      <c r="H36" s="147"/>
      <c r="I36" s="147"/>
      <c r="J36" s="147"/>
      <c r="K36" s="147"/>
      <c r="L36" s="147"/>
      <c r="M36" s="147"/>
      <c r="N36" s="147"/>
      <c r="O36" s="147"/>
      <c r="P36" s="396"/>
      <c r="Q36" s="147"/>
      <c r="R36" s="147"/>
      <c r="S36" s="147"/>
      <c r="T36" s="301"/>
      <c r="U36" s="301"/>
      <c r="V36" s="399"/>
      <c r="W36" s="301"/>
      <c r="X36" s="301"/>
      <c r="Y36" s="301"/>
      <c r="Z36" s="301"/>
      <c r="AA36" s="301"/>
      <c r="AB36" s="301"/>
      <c r="AC36" s="301"/>
    </row>
    <row r="37" spans="1:29" ht="16.5">
      <c r="A37" s="301" t="s">
        <v>612</v>
      </c>
      <c r="B37" s="392" t="s">
        <v>580</v>
      </c>
      <c r="C37" s="395"/>
      <c r="D37" s="147"/>
      <c r="E37" s="147"/>
      <c r="F37" s="147"/>
      <c r="G37" s="147"/>
      <c r="H37" s="147"/>
      <c r="I37" s="147"/>
      <c r="J37" s="147"/>
      <c r="K37" s="147"/>
      <c r="L37" s="147"/>
      <c r="M37" s="147"/>
      <c r="N37" s="147"/>
      <c r="O37" s="147"/>
      <c r="P37" s="396"/>
      <c r="Q37" s="147"/>
      <c r="R37" s="147"/>
      <c r="S37" s="147"/>
      <c r="T37" s="301"/>
      <c r="U37" s="301"/>
      <c r="V37" s="364"/>
      <c r="W37" s="301"/>
      <c r="X37" s="301"/>
      <c r="Y37" s="301"/>
      <c r="Z37" s="301"/>
      <c r="AA37" s="301"/>
      <c r="AB37" s="301"/>
      <c r="AC37" s="301"/>
    </row>
    <row r="38" spans="1:29" ht="16.5">
      <c r="A38" s="301" t="s">
        <v>613</v>
      </c>
      <c r="B38" s="392" t="s">
        <v>582</v>
      </c>
      <c r="C38" s="395"/>
      <c r="D38" s="147"/>
      <c r="E38" s="147"/>
      <c r="F38" s="147"/>
      <c r="G38" s="147"/>
      <c r="H38" s="147"/>
      <c r="I38" s="147"/>
      <c r="J38" s="147"/>
      <c r="K38" s="147"/>
      <c r="L38" s="147"/>
      <c r="M38" s="147"/>
      <c r="N38" s="147"/>
      <c r="O38" s="147"/>
      <c r="P38" s="396"/>
      <c r="Q38" s="147"/>
      <c r="R38" s="147"/>
      <c r="S38" s="147"/>
      <c r="T38" s="301"/>
      <c r="U38" s="301"/>
      <c r="V38" s="364"/>
      <c r="W38" s="301"/>
      <c r="X38" s="301"/>
      <c r="Y38" s="301"/>
      <c r="Z38" s="301"/>
      <c r="AA38" s="301"/>
      <c r="AB38" s="301"/>
      <c r="AC38" s="301"/>
    </row>
    <row r="39" spans="1:29" ht="16.5">
      <c r="A39" s="301" t="s">
        <v>614</v>
      </c>
      <c r="B39" s="392" t="s">
        <v>584</v>
      </c>
      <c r="C39" s="395"/>
      <c r="D39" s="147"/>
      <c r="E39" s="147"/>
      <c r="F39" s="147"/>
      <c r="G39" s="147"/>
      <c r="H39" s="147"/>
      <c r="I39" s="147"/>
      <c r="J39" s="147"/>
      <c r="K39" s="147"/>
      <c r="L39" s="147"/>
      <c r="M39" s="147"/>
      <c r="N39" s="147"/>
      <c r="O39" s="147"/>
      <c r="P39" s="396"/>
      <c r="Q39" s="147"/>
      <c r="R39" s="147"/>
      <c r="S39" s="147"/>
      <c r="T39" s="301"/>
      <c r="U39" s="301"/>
      <c r="V39" s="364"/>
      <c r="W39" s="301"/>
      <c r="X39" s="301"/>
      <c r="Y39" s="301"/>
      <c r="Z39" s="301"/>
      <c r="AA39" s="301"/>
      <c r="AB39" s="301"/>
      <c r="AC39" s="301"/>
    </row>
    <row r="40" spans="1:29" ht="16.5">
      <c r="A40" s="301" t="s">
        <v>615</v>
      </c>
      <c r="B40" s="392" t="s">
        <v>586</v>
      </c>
      <c r="C40" s="395"/>
      <c r="D40" s="147"/>
      <c r="E40" s="147"/>
      <c r="F40" s="147"/>
      <c r="G40" s="147"/>
      <c r="H40" s="147"/>
      <c r="I40" s="147"/>
      <c r="J40" s="147"/>
      <c r="K40" s="147"/>
      <c r="L40" s="147"/>
      <c r="M40" s="147"/>
      <c r="N40" s="147"/>
      <c r="O40" s="147"/>
      <c r="P40" s="396"/>
      <c r="Q40" s="147"/>
      <c r="R40" s="147"/>
      <c r="S40" s="147"/>
      <c r="T40" s="301"/>
      <c r="U40" s="301"/>
      <c r="V40" s="364"/>
      <c r="W40" s="301"/>
      <c r="X40" s="301"/>
      <c r="Y40" s="301"/>
      <c r="Z40" s="301"/>
      <c r="AA40" s="301"/>
      <c r="AB40" s="301"/>
      <c r="AC40" s="301"/>
    </row>
    <row r="41" spans="1:29" ht="16.5">
      <c r="A41" s="301" t="s">
        <v>616</v>
      </c>
      <c r="B41" s="392" t="s">
        <v>588</v>
      </c>
      <c r="C41" s="395"/>
      <c r="D41" s="147"/>
      <c r="E41" s="147"/>
      <c r="F41" s="147"/>
      <c r="G41" s="147"/>
      <c r="H41" s="147"/>
      <c r="I41" s="147"/>
      <c r="J41" s="147"/>
      <c r="K41" s="147"/>
      <c r="L41" s="147"/>
      <c r="M41" s="147"/>
      <c r="N41" s="147"/>
      <c r="O41" s="147"/>
      <c r="P41" s="396"/>
      <c r="Q41" s="147"/>
      <c r="R41" s="147"/>
      <c r="S41" s="147"/>
      <c r="T41" s="301"/>
      <c r="U41" s="301"/>
      <c r="V41" s="364"/>
      <c r="W41" s="301"/>
      <c r="X41" s="301"/>
      <c r="Y41" s="301"/>
      <c r="Z41" s="301"/>
      <c r="AA41" s="301"/>
      <c r="AB41" s="301"/>
      <c r="AC41" s="301"/>
    </row>
    <row r="42" spans="1:29" ht="16.5">
      <c r="A42" s="301" t="s">
        <v>617</v>
      </c>
      <c r="B42" s="392" t="s">
        <v>590</v>
      </c>
      <c r="C42" s="395"/>
      <c r="D42" s="147"/>
      <c r="E42" s="147"/>
      <c r="F42" s="147"/>
      <c r="G42" s="147"/>
      <c r="H42" s="147"/>
      <c r="I42" s="147"/>
      <c r="J42" s="147"/>
      <c r="K42" s="147"/>
      <c r="L42" s="147"/>
      <c r="M42" s="147"/>
      <c r="N42" s="147"/>
      <c r="O42" s="147"/>
      <c r="P42" s="396"/>
      <c r="Q42" s="147"/>
      <c r="R42" s="147"/>
      <c r="S42" s="147"/>
      <c r="T42" s="301"/>
      <c r="U42" s="301"/>
      <c r="V42" s="364"/>
      <c r="W42" s="301"/>
      <c r="X42" s="301"/>
      <c r="Y42" s="301"/>
      <c r="Z42" s="301"/>
      <c r="AA42" s="301"/>
      <c r="AB42" s="301"/>
      <c r="AC42" s="301"/>
    </row>
    <row r="43" spans="1:29" ht="16.5">
      <c r="A43" s="301" t="s">
        <v>618</v>
      </c>
      <c r="B43" s="392" t="s">
        <v>592</v>
      </c>
      <c r="C43" s="395"/>
      <c r="D43" s="147"/>
      <c r="E43" s="147"/>
      <c r="F43" s="147"/>
      <c r="G43" s="147"/>
      <c r="H43" s="147"/>
      <c r="I43" s="147"/>
      <c r="J43" s="147"/>
      <c r="K43" s="147"/>
      <c r="L43" s="147"/>
      <c r="M43" s="147"/>
      <c r="N43" s="147"/>
      <c r="O43" s="147"/>
      <c r="P43" s="396"/>
      <c r="Q43" s="147"/>
      <c r="R43" s="147"/>
      <c r="S43" s="147"/>
      <c r="T43" s="301"/>
      <c r="U43" s="301"/>
      <c r="V43" s="364"/>
      <c r="W43" s="301"/>
      <c r="X43" s="301"/>
      <c r="Y43" s="301"/>
      <c r="Z43" s="301"/>
      <c r="AA43" s="301"/>
      <c r="AB43" s="301"/>
      <c r="AC43" s="301"/>
    </row>
    <row r="44" spans="1:29" ht="16.5">
      <c r="A44" s="301" t="s">
        <v>619</v>
      </c>
      <c r="B44" s="392" t="s">
        <v>594</v>
      </c>
      <c r="C44" s="395"/>
      <c r="D44" s="147"/>
      <c r="E44" s="147"/>
      <c r="F44" s="147"/>
      <c r="G44" s="147"/>
      <c r="H44" s="147"/>
      <c r="I44" s="147"/>
      <c r="J44" s="147"/>
      <c r="K44" s="147"/>
      <c r="L44" s="147"/>
      <c r="M44" s="147"/>
      <c r="N44" s="147"/>
      <c r="O44" s="147"/>
      <c r="P44" s="396"/>
      <c r="Q44" s="147"/>
      <c r="R44" s="147"/>
      <c r="S44" s="147"/>
      <c r="T44" s="301"/>
      <c r="U44" s="301"/>
      <c r="V44" s="364"/>
      <c r="W44" s="301"/>
      <c r="X44" s="301"/>
      <c r="Y44" s="301"/>
      <c r="Z44" s="301"/>
      <c r="AA44" s="301"/>
      <c r="AB44" s="301"/>
      <c r="AC44" s="301"/>
    </row>
    <row r="45" spans="1:29" ht="16.5">
      <c r="A45" s="301" t="s">
        <v>620</v>
      </c>
      <c r="B45" s="392" t="s">
        <v>596</v>
      </c>
      <c r="C45" s="395"/>
      <c r="D45" s="147"/>
      <c r="E45" s="147"/>
      <c r="F45" s="147"/>
      <c r="G45" s="147"/>
      <c r="H45" s="147"/>
      <c r="I45" s="147"/>
      <c r="J45" s="147"/>
      <c r="K45" s="147"/>
      <c r="L45" s="147"/>
      <c r="M45" s="147"/>
      <c r="N45" s="147"/>
      <c r="O45" s="147"/>
      <c r="P45" s="396"/>
      <c r="Q45" s="147"/>
      <c r="R45" s="147"/>
      <c r="S45" s="147"/>
      <c r="T45" s="301"/>
      <c r="U45" s="301"/>
      <c r="V45" s="364"/>
      <c r="W45" s="301"/>
      <c r="X45" s="301"/>
      <c r="Y45" s="301"/>
      <c r="Z45" s="301"/>
      <c r="AA45" s="301"/>
      <c r="AB45" s="301"/>
      <c r="AC45" s="301"/>
    </row>
    <row r="46" spans="1:29" ht="16.5">
      <c r="A46" s="301" t="s">
        <v>621</v>
      </c>
      <c r="B46" s="392" t="s">
        <v>598</v>
      </c>
      <c r="C46" s="395"/>
      <c r="D46" s="147"/>
      <c r="E46" s="147"/>
      <c r="F46" s="147"/>
      <c r="G46" s="147"/>
      <c r="H46" s="147"/>
      <c r="I46" s="147"/>
      <c r="J46" s="147"/>
      <c r="K46" s="147"/>
      <c r="L46" s="147"/>
      <c r="M46" s="147"/>
      <c r="N46" s="147"/>
      <c r="O46" s="147"/>
      <c r="P46" s="396"/>
      <c r="Q46" s="147"/>
      <c r="R46" s="147"/>
      <c r="S46" s="147"/>
      <c r="T46" s="301"/>
      <c r="U46" s="301"/>
      <c r="V46" s="364"/>
      <c r="W46" s="301"/>
      <c r="X46" s="301"/>
      <c r="Y46" s="301"/>
      <c r="Z46" s="301"/>
      <c r="AA46" s="301"/>
      <c r="AB46" s="301"/>
      <c r="AC46" s="301"/>
    </row>
    <row r="47" spans="1:29" ht="16.5">
      <c r="A47" s="301" t="s">
        <v>622</v>
      </c>
      <c r="B47" s="392" t="s">
        <v>600</v>
      </c>
      <c r="C47" s="395"/>
      <c r="D47" s="147"/>
      <c r="E47" s="147"/>
      <c r="F47" s="147"/>
      <c r="G47" s="147"/>
      <c r="H47" s="147"/>
      <c r="I47" s="147"/>
      <c r="J47" s="147"/>
      <c r="K47" s="147"/>
      <c r="L47" s="147"/>
      <c r="M47" s="147"/>
      <c r="N47" s="147"/>
      <c r="O47" s="147"/>
      <c r="P47" s="396"/>
      <c r="Q47" s="147"/>
      <c r="R47" s="147"/>
      <c r="S47" s="147"/>
      <c r="T47" s="301"/>
      <c r="U47" s="301"/>
      <c r="V47" s="364"/>
      <c r="W47" s="301"/>
      <c r="X47" s="301"/>
      <c r="Y47" s="301"/>
      <c r="Z47" s="301"/>
      <c r="AA47" s="301"/>
      <c r="AB47" s="301"/>
      <c r="AC47" s="301"/>
    </row>
    <row r="48" spans="1:29" ht="16.5">
      <c r="A48" s="301" t="s">
        <v>623</v>
      </c>
      <c r="B48" s="392"/>
      <c r="C48" s="395"/>
      <c r="D48" s="144">
        <f>SUM(D36:D47)</f>
        <v>0</v>
      </c>
      <c r="E48" s="144">
        <f t="shared" ref="E48:S48" si="28">SUM(E36:E47)</f>
        <v>0</v>
      </c>
      <c r="F48" s="144">
        <f t="shared" si="28"/>
        <v>0</v>
      </c>
      <c r="G48" s="144">
        <f t="shared" si="28"/>
        <v>0</v>
      </c>
      <c r="H48" s="144">
        <f t="shared" si="28"/>
        <v>0</v>
      </c>
      <c r="I48" s="144">
        <f t="shared" si="28"/>
        <v>0</v>
      </c>
      <c r="J48" s="144">
        <f t="shared" si="28"/>
        <v>0</v>
      </c>
      <c r="K48" s="144">
        <f t="shared" si="28"/>
        <v>0</v>
      </c>
      <c r="L48" s="144">
        <f t="shared" si="28"/>
        <v>0</v>
      </c>
      <c r="M48" s="144">
        <f t="shared" si="28"/>
        <v>0</v>
      </c>
      <c r="N48" s="144">
        <f t="shared" si="28"/>
        <v>0</v>
      </c>
      <c r="O48" s="144">
        <f t="shared" si="28"/>
        <v>0</v>
      </c>
      <c r="P48" s="396"/>
      <c r="Q48" s="144">
        <f t="shared" si="28"/>
        <v>0</v>
      </c>
      <c r="R48" s="144">
        <f t="shared" si="28"/>
        <v>0</v>
      </c>
      <c r="S48" s="144">
        <f t="shared" si="28"/>
        <v>0</v>
      </c>
      <c r="T48" s="301"/>
      <c r="U48" s="301"/>
      <c r="V48" s="364"/>
      <c r="W48" s="301"/>
      <c r="X48" s="301"/>
      <c r="Y48" s="301"/>
      <c r="Z48" s="301"/>
      <c r="AA48" s="301"/>
      <c r="AB48" s="301"/>
      <c r="AC48" s="301"/>
    </row>
    <row r="49" spans="1:29" ht="16.5">
      <c r="A49" s="301" t="s">
        <v>624</v>
      </c>
      <c r="B49" s="400">
        <v>1</v>
      </c>
      <c r="C49" s="395"/>
      <c r="D49" s="147"/>
      <c r="E49" s="147"/>
      <c r="F49" s="147"/>
      <c r="G49" s="147"/>
      <c r="H49" s="147"/>
      <c r="I49" s="147"/>
      <c r="J49" s="147"/>
      <c r="K49" s="147"/>
      <c r="L49" s="147"/>
      <c r="M49" s="147"/>
      <c r="N49" s="147"/>
      <c r="O49" s="147"/>
      <c r="P49" s="396"/>
      <c r="Q49" s="147"/>
      <c r="R49" s="147"/>
      <c r="S49" s="147"/>
      <c r="T49" s="301"/>
      <c r="U49" s="301"/>
      <c r="V49" s="364"/>
      <c r="W49" s="301"/>
      <c r="X49" s="301"/>
      <c r="Y49" s="301"/>
      <c r="Z49" s="301"/>
      <c r="AA49" s="301"/>
      <c r="AB49" s="301"/>
      <c r="AC49" s="301"/>
    </row>
    <row r="50" spans="1:29" ht="16.5">
      <c r="A50" s="301" t="s">
        <v>625</v>
      </c>
      <c r="B50" s="401" t="s">
        <v>249</v>
      </c>
      <c r="C50" s="395"/>
      <c r="D50" s="144">
        <f>SUM(D48,D49)</f>
        <v>0</v>
      </c>
      <c r="E50" s="144">
        <f t="shared" ref="E50:S50" si="29">SUM(E48,E49)</f>
        <v>0</v>
      </c>
      <c r="F50" s="144">
        <f t="shared" si="29"/>
        <v>0</v>
      </c>
      <c r="G50" s="144">
        <f t="shared" si="29"/>
        <v>0</v>
      </c>
      <c r="H50" s="144">
        <f t="shared" si="29"/>
        <v>0</v>
      </c>
      <c r="I50" s="144">
        <f t="shared" si="29"/>
        <v>0</v>
      </c>
      <c r="J50" s="144">
        <f t="shared" si="29"/>
        <v>0</v>
      </c>
      <c r="K50" s="144">
        <f t="shared" si="29"/>
        <v>0</v>
      </c>
      <c r="L50" s="144">
        <f t="shared" si="29"/>
        <v>0</v>
      </c>
      <c r="M50" s="144">
        <f t="shared" si="29"/>
        <v>0</v>
      </c>
      <c r="N50" s="144">
        <f t="shared" si="29"/>
        <v>0</v>
      </c>
      <c r="O50" s="144">
        <f t="shared" si="29"/>
        <v>0</v>
      </c>
      <c r="P50" s="396"/>
      <c r="Q50" s="144">
        <f t="shared" si="29"/>
        <v>0</v>
      </c>
      <c r="R50" s="144">
        <f t="shared" si="29"/>
        <v>0</v>
      </c>
      <c r="S50" s="144">
        <f t="shared" si="29"/>
        <v>0</v>
      </c>
      <c r="T50" s="147"/>
      <c r="U50" s="147"/>
      <c r="V50" s="147"/>
      <c r="W50" s="301"/>
      <c r="X50" s="301"/>
      <c r="Y50" s="301"/>
      <c r="Z50" s="301"/>
      <c r="AA50" s="301"/>
      <c r="AB50" s="301"/>
      <c r="AC50" s="301"/>
    </row>
    <row r="51" spans="1:29" ht="16.5">
      <c r="A51" s="301" t="s">
        <v>626</v>
      </c>
      <c r="B51" s="301" t="s">
        <v>562</v>
      </c>
      <c r="C51" s="301"/>
      <c r="D51" s="358"/>
      <c r="E51" s="350"/>
      <c r="F51" s="350"/>
      <c r="G51" s="389"/>
      <c r="H51" s="147"/>
      <c r="I51" s="147"/>
      <c r="J51" s="147"/>
      <c r="K51" s="147"/>
      <c r="L51" s="147"/>
      <c r="M51" s="147"/>
      <c r="N51" s="147"/>
      <c r="O51" s="147"/>
      <c r="P51" s="389"/>
      <c r="Q51" s="389"/>
      <c r="R51" s="389"/>
      <c r="S51" s="389"/>
      <c r="T51" s="301"/>
      <c r="U51" s="301"/>
      <c r="V51" s="301"/>
      <c r="W51" s="301"/>
      <c r="X51" s="301"/>
      <c r="Y51" s="301"/>
      <c r="Z51" s="301"/>
      <c r="AA51" s="301"/>
      <c r="AB51" s="301"/>
      <c r="AC51" s="301"/>
    </row>
    <row r="52" spans="1:29" ht="16.5">
      <c r="A52" s="301" t="s">
        <v>627</v>
      </c>
      <c r="B52" s="301" t="s">
        <v>606</v>
      </c>
      <c r="C52" s="301"/>
      <c r="D52" s="358"/>
      <c r="E52" s="350"/>
      <c r="F52" s="389"/>
      <c r="G52" s="389"/>
      <c r="H52" s="301"/>
      <c r="I52" s="301"/>
      <c r="J52" s="301"/>
      <c r="K52" s="301"/>
      <c r="L52" s="301"/>
      <c r="M52" s="301"/>
      <c r="N52" s="301"/>
      <c r="O52" s="301"/>
      <c r="P52" s="389"/>
      <c r="Q52" s="185" t="str">
        <f>IFERROR(Q50/G50,"")</f>
        <v/>
      </c>
      <c r="R52" s="170"/>
      <c r="S52" s="389"/>
      <c r="T52" s="301"/>
      <c r="U52" s="301"/>
      <c r="V52" s="301"/>
      <c r="W52" s="301"/>
      <c r="X52" s="301"/>
      <c r="Y52" s="301"/>
      <c r="Z52" s="301"/>
      <c r="AA52" s="301"/>
      <c r="AB52" s="301"/>
      <c r="AC52" s="301"/>
    </row>
    <row r="53" spans="1:29" ht="16.5">
      <c r="A53" s="301" t="s">
        <v>628</v>
      </c>
      <c r="B53" s="301" t="s">
        <v>608</v>
      </c>
      <c r="C53" s="301"/>
      <c r="D53" s="358"/>
      <c r="E53" s="350"/>
      <c r="F53" s="389"/>
      <c r="G53" s="389"/>
      <c r="H53" s="301"/>
      <c r="I53" s="301"/>
      <c r="J53" s="301"/>
      <c r="K53" s="301"/>
      <c r="L53" s="301"/>
      <c r="M53" s="301"/>
      <c r="N53" s="301"/>
      <c r="O53" s="301"/>
      <c r="P53" s="389"/>
      <c r="Q53" s="185" t="str">
        <f>IFERROR((Q50-Q49)/(G50-G49),"")</f>
        <v/>
      </c>
      <c r="R53" s="170"/>
      <c r="S53" s="389"/>
      <c r="T53" s="301"/>
      <c r="U53" s="301"/>
      <c r="V53" s="301"/>
      <c r="W53" s="301"/>
      <c r="X53" s="301"/>
      <c r="Y53" s="301"/>
      <c r="Z53" s="301"/>
      <c r="AA53" s="301"/>
      <c r="AB53" s="301"/>
      <c r="AC53" s="301"/>
    </row>
    <row r="54" spans="1:29" ht="16.5">
      <c r="A54" s="301"/>
      <c r="B54" s="301"/>
      <c r="C54" s="301"/>
      <c r="D54" s="358"/>
      <c r="E54" s="350"/>
      <c r="F54" s="389"/>
      <c r="G54" s="389"/>
      <c r="H54" s="301"/>
      <c r="I54" s="301"/>
      <c r="J54" s="301"/>
      <c r="K54" s="301"/>
      <c r="L54" s="301"/>
      <c r="M54" s="301"/>
      <c r="N54" s="301"/>
      <c r="O54" s="301"/>
      <c r="P54" s="389"/>
      <c r="Q54" s="389"/>
      <c r="R54" s="389"/>
      <c r="S54" s="389"/>
      <c r="T54" s="301"/>
      <c r="U54" s="301"/>
      <c r="V54" s="301"/>
      <c r="W54" s="301"/>
      <c r="X54" s="301"/>
      <c r="Y54" s="301"/>
      <c r="Z54" s="301"/>
      <c r="AA54" s="301"/>
      <c r="AB54" s="301"/>
      <c r="AC54" s="301"/>
    </row>
    <row r="55" spans="1:29" ht="16.5">
      <c r="A55" s="301"/>
      <c r="B55" s="301"/>
      <c r="C55" s="301"/>
      <c r="D55" s="358"/>
      <c r="E55" s="389"/>
      <c r="F55" s="389"/>
      <c r="G55" s="389"/>
      <c r="H55" s="301"/>
      <c r="I55" s="301"/>
      <c r="J55" s="301"/>
      <c r="K55" s="301"/>
      <c r="L55" s="301"/>
      <c r="M55" s="301"/>
      <c r="N55" s="301"/>
      <c r="O55" s="301"/>
      <c r="P55" s="389"/>
      <c r="Q55" s="389"/>
      <c r="R55" s="389"/>
      <c r="S55" s="389"/>
      <c r="T55" s="301"/>
      <c r="U55" s="301"/>
      <c r="V55" s="301"/>
      <c r="W55" s="301"/>
      <c r="X55" s="301"/>
      <c r="Y55" s="301"/>
      <c r="Z55" s="301"/>
      <c r="AA55" s="301"/>
      <c r="AB55" s="301"/>
      <c r="AC55" s="301"/>
    </row>
    <row r="56" spans="1:29" ht="20.25">
      <c r="A56" s="301" t="s">
        <v>629</v>
      </c>
      <c r="B56" s="176" t="s">
        <v>630</v>
      </c>
      <c r="C56" s="402"/>
      <c r="D56" s="403"/>
      <c r="E56" s="405"/>
      <c r="F56" s="405"/>
      <c r="G56" s="405"/>
      <c r="H56" s="402"/>
      <c r="I56" s="402"/>
      <c r="J56" s="402"/>
      <c r="K56" s="402"/>
      <c r="L56" s="402"/>
      <c r="M56" s="402"/>
      <c r="N56" s="402"/>
      <c r="O56" s="402"/>
      <c r="P56" s="405"/>
      <c r="Q56" s="405"/>
      <c r="R56" s="405"/>
      <c r="S56" s="405"/>
      <c r="T56" s="402"/>
      <c r="U56" s="402"/>
      <c r="V56" s="402"/>
      <c r="W56" s="301"/>
      <c r="X56" s="301"/>
      <c r="Y56" s="301"/>
      <c r="Z56" s="301"/>
      <c r="AA56" s="301"/>
      <c r="AB56" s="301"/>
      <c r="AC56" s="301"/>
    </row>
    <row r="57" spans="1:29" ht="16.5">
      <c r="A57" s="301"/>
      <c r="B57" s="301"/>
      <c r="C57" s="301"/>
      <c r="D57" s="358"/>
      <c r="E57" s="389"/>
      <c r="F57" s="389"/>
      <c r="G57" s="389"/>
      <c r="H57" s="301"/>
      <c r="I57" s="301"/>
      <c r="J57" s="301"/>
      <c r="K57" s="301"/>
      <c r="L57" s="301"/>
      <c r="M57" s="301"/>
      <c r="N57" s="301"/>
      <c r="O57" s="301"/>
      <c r="P57" s="389"/>
      <c r="Q57" s="389"/>
      <c r="R57" s="389"/>
      <c r="S57" s="389"/>
      <c r="T57" s="301"/>
      <c r="U57" s="301"/>
      <c r="V57" s="301"/>
      <c r="W57" s="301"/>
      <c r="X57" s="301"/>
      <c r="Y57" s="301"/>
      <c r="Z57" s="301"/>
      <c r="AA57" s="301"/>
      <c r="AB57" s="301"/>
      <c r="AC57" s="301"/>
    </row>
    <row r="58" spans="1:29" ht="81">
      <c r="A58" s="301"/>
      <c r="B58" s="191" t="s">
        <v>631</v>
      </c>
      <c r="C58" s="192" t="s">
        <v>632</v>
      </c>
      <c r="D58" s="142" t="s">
        <v>563</v>
      </c>
      <c r="E58" s="142" t="s">
        <v>512</v>
      </c>
      <c r="F58" s="389"/>
      <c r="G58" s="389"/>
      <c r="H58" s="301"/>
      <c r="I58" s="301"/>
      <c r="J58" s="301"/>
      <c r="K58" s="301"/>
      <c r="L58" s="301"/>
      <c r="M58" s="301"/>
      <c r="N58" s="301"/>
      <c r="O58" s="301"/>
      <c r="P58" s="389"/>
      <c r="Q58" s="389"/>
      <c r="R58" s="389"/>
      <c r="S58" s="389"/>
      <c r="T58" s="301"/>
      <c r="U58" s="301"/>
      <c r="V58" s="301"/>
      <c r="W58" s="301"/>
      <c r="X58" s="301"/>
      <c r="Y58" s="301"/>
      <c r="Z58" s="301"/>
      <c r="AA58" s="301"/>
      <c r="AB58" s="301"/>
      <c r="AC58" s="301"/>
    </row>
    <row r="59" spans="1:29" ht="17.25">
      <c r="A59" s="301"/>
      <c r="B59" s="358"/>
      <c r="C59" s="193" t="s">
        <v>219</v>
      </c>
      <c r="D59" s="193" t="s">
        <v>219</v>
      </c>
      <c r="E59" s="193" t="s">
        <v>219</v>
      </c>
      <c r="F59" s="389"/>
      <c r="G59" s="389"/>
      <c r="H59" s="301"/>
      <c r="I59" s="301"/>
      <c r="J59" s="301"/>
      <c r="K59" s="301"/>
      <c r="L59" s="301"/>
      <c r="M59" s="301"/>
      <c r="N59" s="301"/>
      <c r="O59" s="301"/>
      <c r="P59" s="389"/>
      <c r="Q59" s="389"/>
      <c r="R59" s="389"/>
      <c r="S59" s="389"/>
      <c r="T59" s="301"/>
      <c r="U59" s="301"/>
      <c r="V59" s="301"/>
      <c r="W59" s="301"/>
      <c r="X59" s="301"/>
      <c r="Y59" s="301"/>
      <c r="Z59" s="301"/>
      <c r="AA59" s="301"/>
      <c r="AB59" s="301"/>
      <c r="AC59" s="301"/>
    </row>
    <row r="60" spans="1:29" ht="16.5" hidden="1">
      <c r="A60" s="301"/>
      <c r="B60" s="358"/>
      <c r="C60" s="406"/>
      <c r="D60" s="406"/>
      <c r="E60" s="361"/>
      <c r="F60" s="389"/>
      <c r="G60" s="389"/>
      <c r="H60" s="301"/>
      <c r="I60" s="301"/>
      <c r="J60" s="301"/>
      <c r="K60" s="301"/>
      <c r="L60" s="301"/>
      <c r="M60" s="301"/>
      <c r="N60" s="301"/>
      <c r="O60" s="301"/>
      <c r="P60" s="389"/>
      <c r="Q60" s="389"/>
      <c r="R60" s="389"/>
      <c r="S60" s="389"/>
      <c r="T60" s="301"/>
      <c r="U60" s="301"/>
      <c r="V60" s="301"/>
      <c r="W60" s="301"/>
      <c r="X60" s="301"/>
      <c r="Y60" s="301"/>
      <c r="Z60" s="301"/>
      <c r="AA60" s="301"/>
      <c r="AB60" s="301"/>
      <c r="AC60" s="301"/>
    </row>
    <row r="61" spans="1:29" ht="16.5">
      <c r="A61" s="301" t="s">
        <v>633</v>
      </c>
      <c r="B61" s="261">
        <v>0.4</v>
      </c>
      <c r="C61" s="147"/>
      <c r="D61" s="147"/>
      <c r="E61" s="147"/>
      <c r="F61" s="389"/>
      <c r="G61" s="389"/>
      <c r="H61" s="301"/>
      <c r="I61" s="301"/>
      <c r="J61" s="301"/>
      <c r="K61" s="301"/>
      <c r="L61" s="301"/>
      <c r="M61" s="301"/>
      <c r="N61" s="301"/>
      <c r="O61" s="301"/>
      <c r="P61" s="389"/>
      <c r="Q61" s="389"/>
      <c r="R61" s="389"/>
      <c r="S61" s="389"/>
      <c r="T61" s="301"/>
      <c r="U61" s="301"/>
      <c r="V61" s="301"/>
      <c r="W61" s="301"/>
      <c r="X61" s="301"/>
      <c r="Y61" s="301"/>
      <c r="Z61" s="301"/>
      <c r="AA61" s="301"/>
      <c r="AB61" s="301"/>
      <c r="AC61" s="301"/>
    </row>
    <row r="62" spans="1:29" ht="16.5">
      <c r="A62" s="301" t="s">
        <v>634</v>
      </c>
      <c r="B62" s="261">
        <v>0.5</v>
      </c>
      <c r="C62" s="147"/>
      <c r="D62" s="147"/>
      <c r="E62" s="147"/>
      <c r="F62" s="389"/>
      <c r="G62" s="389"/>
      <c r="H62" s="301"/>
      <c r="I62" s="301"/>
      <c r="J62" s="301"/>
      <c r="K62" s="301"/>
      <c r="L62" s="301"/>
      <c r="M62" s="301"/>
      <c r="N62" s="301"/>
      <c r="O62" s="301"/>
      <c r="P62" s="389"/>
      <c r="Q62" s="389"/>
      <c r="R62" s="389"/>
      <c r="S62" s="389"/>
      <c r="T62" s="301"/>
      <c r="U62" s="301"/>
      <c r="V62" s="301"/>
      <c r="W62" s="301"/>
      <c r="X62" s="301"/>
      <c r="Y62" s="301"/>
      <c r="Z62" s="301"/>
      <c r="AA62" s="301"/>
      <c r="AB62" s="301"/>
      <c r="AC62" s="301"/>
    </row>
    <row r="63" spans="1:29" ht="16.5">
      <c r="A63" s="301" t="s">
        <v>635</v>
      </c>
      <c r="B63" s="261">
        <v>0.8</v>
      </c>
      <c r="C63" s="147"/>
      <c r="D63" s="147"/>
      <c r="E63" s="147"/>
      <c r="F63" s="389"/>
      <c r="G63" s="389"/>
      <c r="H63" s="301"/>
      <c r="I63" s="301"/>
      <c r="J63" s="301"/>
      <c r="K63" s="301"/>
      <c r="L63" s="301"/>
      <c r="M63" s="301"/>
      <c r="N63" s="301"/>
      <c r="O63" s="301"/>
      <c r="P63" s="389"/>
      <c r="Q63" s="389"/>
      <c r="R63" s="389"/>
      <c r="S63" s="389"/>
      <c r="T63" s="301"/>
      <c r="U63" s="301"/>
      <c r="V63" s="301"/>
      <c r="W63" s="301"/>
      <c r="X63" s="301"/>
      <c r="Y63" s="301"/>
      <c r="Z63" s="301"/>
      <c r="AA63" s="301"/>
      <c r="AB63" s="301"/>
      <c r="AC63" s="301"/>
    </row>
    <row r="64" spans="1:29" ht="16.5">
      <c r="A64" s="301" t="s">
        <v>636</v>
      </c>
      <c r="B64" s="261">
        <v>1</v>
      </c>
      <c r="C64" s="147"/>
      <c r="D64" s="147"/>
      <c r="E64" s="147"/>
      <c r="F64" s="389"/>
      <c r="G64" s="389"/>
      <c r="H64" s="301"/>
      <c r="I64" s="301"/>
      <c r="J64" s="301"/>
      <c r="K64" s="301"/>
      <c r="L64" s="301"/>
      <c r="M64" s="301"/>
      <c r="N64" s="301"/>
      <c r="O64" s="301"/>
      <c r="P64" s="389"/>
      <c r="Q64" s="389"/>
      <c r="R64" s="389"/>
      <c r="S64" s="389"/>
      <c r="T64" s="301"/>
      <c r="U64" s="301"/>
      <c r="V64" s="301"/>
      <c r="W64" s="301"/>
      <c r="X64" s="301"/>
      <c r="Y64" s="301"/>
      <c r="Z64" s="301"/>
      <c r="AA64" s="301"/>
      <c r="AB64" s="301"/>
      <c r="AC64" s="301"/>
    </row>
    <row r="65" spans="1:29" ht="16.5">
      <c r="A65" s="301" t="s">
        <v>637</v>
      </c>
      <c r="B65" s="407" t="s">
        <v>249</v>
      </c>
      <c r="C65" s="144">
        <f>SUM(C61:C64)</f>
        <v>0</v>
      </c>
      <c r="D65" s="144">
        <f>SUM(D61:D64)</f>
        <v>0</v>
      </c>
      <c r="E65" s="144">
        <f>SUM(E61:E64)</f>
        <v>0</v>
      </c>
      <c r="F65" s="389"/>
      <c r="G65" s="389"/>
      <c r="H65" s="301"/>
      <c r="I65" s="301"/>
      <c r="J65" s="301"/>
      <c r="K65" s="301"/>
      <c r="L65" s="301"/>
      <c r="M65" s="301"/>
      <c r="N65" s="301"/>
      <c r="O65" s="301"/>
      <c r="P65" s="389"/>
      <c r="Q65" s="389"/>
      <c r="R65" s="389"/>
      <c r="S65" s="389"/>
      <c r="T65" s="301"/>
      <c r="U65" s="301"/>
      <c r="V65" s="301"/>
      <c r="W65" s="301"/>
      <c r="X65" s="301"/>
      <c r="Y65" s="301"/>
      <c r="Z65" s="301"/>
      <c r="AA65" s="301"/>
      <c r="AB65" s="301"/>
      <c r="AC65" s="301"/>
    </row>
    <row r="66" spans="1:29" ht="16.5">
      <c r="A66" s="301" t="s">
        <v>638</v>
      </c>
      <c r="B66" s="301" t="s">
        <v>606</v>
      </c>
      <c r="C66" s="301"/>
      <c r="D66" s="185" t="str">
        <f>IFERROR(D65/C65,"")</f>
        <v/>
      </c>
      <c r="E66" s="171"/>
      <c r="F66" s="343"/>
      <c r="G66" s="389"/>
      <c r="H66" s="301"/>
      <c r="I66" s="301"/>
      <c r="J66" s="301"/>
      <c r="K66" s="301"/>
      <c r="L66" s="301"/>
      <c r="M66" s="301"/>
      <c r="N66" s="301"/>
      <c r="O66" s="301"/>
      <c r="P66" s="389"/>
      <c r="Q66" s="389"/>
      <c r="R66" s="389"/>
      <c r="S66" s="389"/>
      <c r="T66" s="301"/>
      <c r="U66" s="301"/>
      <c r="V66" s="301"/>
      <c r="W66" s="301"/>
      <c r="X66" s="301"/>
      <c r="Y66" s="301"/>
      <c r="Z66" s="301"/>
      <c r="AA66" s="301"/>
      <c r="AB66" s="301"/>
      <c r="AC66" s="301"/>
    </row>
    <row r="67" spans="1:29" ht="16.5">
      <c r="A67" s="301"/>
      <c r="B67" s="301"/>
      <c r="C67" s="301"/>
      <c r="D67" s="358"/>
      <c r="E67" s="389"/>
      <c r="F67" s="389"/>
      <c r="G67" s="389"/>
      <c r="H67" s="301"/>
      <c r="I67" s="301"/>
      <c r="J67" s="301"/>
      <c r="K67" s="301"/>
      <c r="L67" s="301"/>
      <c r="M67" s="301"/>
      <c r="N67" s="301"/>
      <c r="O67" s="301"/>
      <c r="P67" s="389"/>
      <c r="Q67" s="389"/>
      <c r="R67" s="389"/>
      <c r="S67" s="389"/>
      <c r="T67" s="301"/>
      <c r="U67" s="301"/>
      <c r="V67" s="301"/>
      <c r="W67" s="301"/>
      <c r="X67" s="301"/>
      <c r="Y67" s="301"/>
      <c r="Z67" s="301"/>
      <c r="AA67" s="301"/>
      <c r="AB67" s="301"/>
      <c r="AC67" s="301"/>
    </row>
    <row r="68" spans="1:29" ht="16.5">
      <c r="A68" s="301"/>
      <c r="B68" s="301"/>
      <c r="C68" s="301"/>
      <c r="D68" s="358"/>
      <c r="E68" s="389"/>
      <c r="F68" s="389"/>
      <c r="G68" s="389"/>
      <c r="H68" s="301"/>
      <c r="I68" s="301"/>
      <c r="J68" s="301"/>
      <c r="K68" s="301"/>
      <c r="L68" s="301"/>
      <c r="M68" s="301"/>
      <c r="N68" s="301"/>
      <c r="O68" s="301"/>
      <c r="P68" s="389"/>
      <c r="Q68" s="389"/>
      <c r="R68" s="389"/>
      <c r="S68" s="389"/>
      <c r="T68" s="301"/>
      <c r="U68" s="301"/>
      <c r="V68" s="301"/>
      <c r="W68" s="301"/>
      <c r="X68" s="301"/>
      <c r="Y68" s="301"/>
      <c r="Z68" s="301"/>
      <c r="AA68" s="301"/>
      <c r="AB68" s="301"/>
      <c r="AC68" s="301"/>
    </row>
    <row r="69" spans="1:29" ht="20.25">
      <c r="A69" s="301" t="s">
        <v>639</v>
      </c>
      <c r="B69" s="176" t="s">
        <v>640</v>
      </c>
      <c r="C69" s="402"/>
      <c r="D69" s="403"/>
      <c r="E69" s="405"/>
      <c r="F69" s="405"/>
      <c r="G69" s="405"/>
      <c r="H69" s="402"/>
      <c r="I69" s="402"/>
      <c r="J69" s="402"/>
      <c r="K69" s="402"/>
      <c r="L69" s="402"/>
      <c r="M69" s="402"/>
      <c r="N69" s="402"/>
      <c r="O69" s="405"/>
      <c r="P69" s="405"/>
      <c r="Q69" s="405"/>
      <c r="R69" s="405"/>
      <c r="S69" s="402"/>
      <c r="T69" s="402"/>
      <c r="U69" s="402"/>
      <c r="V69" s="402"/>
      <c r="W69" s="402"/>
      <c r="X69" s="402"/>
      <c r="Y69" s="402"/>
      <c r="Z69" s="402"/>
      <c r="AA69" s="402"/>
      <c r="AB69" s="301"/>
      <c r="AC69" s="301"/>
    </row>
    <row r="70" spans="1:29" ht="46.5" customHeight="1">
      <c r="A70" s="301"/>
      <c r="B70" s="301"/>
      <c r="C70" s="301"/>
      <c r="D70" s="358"/>
      <c r="E70" s="524" t="s">
        <v>553</v>
      </c>
      <c r="F70" s="525"/>
      <c r="G70" s="526"/>
      <c r="H70" s="301"/>
      <c r="I70" s="301"/>
      <c r="J70" s="301"/>
      <c r="K70" s="301"/>
      <c r="L70" s="301"/>
      <c r="M70" s="301"/>
      <c r="N70" s="301"/>
      <c r="O70" s="389"/>
      <c r="P70" s="389"/>
      <c r="Q70" s="389"/>
      <c r="R70" s="389"/>
      <c r="S70" s="301"/>
      <c r="T70" s="301"/>
      <c r="U70" s="301"/>
      <c r="V70" s="301"/>
      <c r="W70" s="301"/>
      <c r="X70" s="301"/>
      <c r="Y70" s="524" t="s">
        <v>554</v>
      </c>
      <c r="Z70" s="525"/>
      <c r="AA70" s="526"/>
      <c r="AB70" s="301"/>
      <c r="AC70" s="301"/>
    </row>
    <row r="71" spans="1:29" ht="96" customHeight="1">
      <c r="A71" s="301"/>
      <c r="B71" s="194" t="s">
        <v>555</v>
      </c>
      <c r="C71" s="142" t="s">
        <v>556</v>
      </c>
      <c r="D71" s="142" t="s">
        <v>557</v>
      </c>
      <c r="E71" s="142" t="s">
        <v>558</v>
      </c>
      <c r="F71" s="142" t="s">
        <v>559</v>
      </c>
      <c r="G71" s="142" t="s">
        <v>560</v>
      </c>
      <c r="H71" s="517" t="s">
        <v>561</v>
      </c>
      <c r="I71" s="527"/>
      <c r="J71" s="527"/>
      <c r="K71" s="527"/>
      <c r="L71" s="527"/>
      <c r="M71" s="527"/>
      <c r="N71" s="527"/>
      <c r="O71" s="527"/>
      <c r="P71" s="527"/>
      <c r="Q71" s="527"/>
      <c r="R71" s="527"/>
      <c r="S71" s="527"/>
      <c r="T71" s="518"/>
      <c r="U71" s="181" t="s">
        <v>562</v>
      </c>
      <c r="V71" s="181" t="s">
        <v>563</v>
      </c>
      <c r="W71" s="181" t="s">
        <v>564</v>
      </c>
      <c r="X71" s="181" t="s">
        <v>565</v>
      </c>
      <c r="Y71" s="181" t="s">
        <v>641</v>
      </c>
      <c r="Z71" s="181" t="s">
        <v>566</v>
      </c>
      <c r="AA71" s="181" t="s">
        <v>567</v>
      </c>
      <c r="AB71" s="301"/>
      <c r="AC71" s="301"/>
    </row>
    <row r="72" spans="1:29" ht="17.25">
      <c r="A72" s="301"/>
      <c r="B72" s="391"/>
      <c r="C72" s="187"/>
      <c r="D72" s="187"/>
      <c r="E72" s="143"/>
      <c r="F72" s="143"/>
      <c r="G72" s="143"/>
      <c r="H72" s="187" t="s">
        <v>642</v>
      </c>
      <c r="I72" s="187" t="s">
        <v>643</v>
      </c>
      <c r="J72" s="187" t="s">
        <v>644</v>
      </c>
      <c r="K72" s="187" t="s">
        <v>645</v>
      </c>
      <c r="L72" s="187" t="s">
        <v>646</v>
      </c>
      <c r="M72" s="187" t="s">
        <v>647</v>
      </c>
      <c r="N72" s="187" t="s">
        <v>648</v>
      </c>
      <c r="O72" s="143" t="s">
        <v>649</v>
      </c>
      <c r="P72" s="143" t="s">
        <v>650</v>
      </c>
      <c r="Q72" s="143" t="s">
        <v>651</v>
      </c>
      <c r="R72" s="143" t="s">
        <v>652</v>
      </c>
      <c r="S72" s="187" t="s">
        <v>653</v>
      </c>
      <c r="T72" s="187" t="s">
        <v>654</v>
      </c>
      <c r="U72" s="187"/>
      <c r="V72" s="187"/>
      <c r="W72" s="187"/>
      <c r="X72" s="187"/>
      <c r="Y72" s="188"/>
      <c r="Z72" s="188"/>
      <c r="AA72" s="188"/>
      <c r="AB72" s="301"/>
      <c r="AC72" s="301"/>
    </row>
    <row r="73" spans="1:29" ht="17.25">
      <c r="A73" s="301"/>
      <c r="B73" s="391"/>
      <c r="C73" s="189" t="s">
        <v>576</v>
      </c>
      <c r="D73" s="189" t="s">
        <v>219</v>
      </c>
      <c r="E73" s="189" t="s">
        <v>219</v>
      </c>
      <c r="F73" s="189" t="s">
        <v>219</v>
      </c>
      <c r="G73" s="189" t="s">
        <v>219</v>
      </c>
      <c r="H73" s="189" t="s">
        <v>219</v>
      </c>
      <c r="I73" s="189" t="s">
        <v>219</v>
      </c>
      <c r="J73" s="189" t="s">
        <v>219</v>
      </c>
      <c r="K73" s="189" t="s">
        <v>219</v>
      </c>
      <c r="L73" s="189" t="s">
        <v>219</v>
      </c>
      <c r="M73" s="189" t="s">
        <v>219</v>
      </c>
      <c r="N73" s="189" t="s">
        <v>219</v>
      </c>
      <c r="O73" s="189" t="s">
        <v>219</v>
      </c>
      <c r="P73" s="189" t="s">
        <v>219</v>
      </c>
      <c r="Q73" s="189" t="s">
        <v>219</v>
      </c>
      <c r="R73" s="189" t="s">
        <v>219</v>
      </c>
      <c r="S73" s="189" t="s">
        <v>219</v>
      </c>
      <c r="T73" s="189" t="s">
        <v>219</v>
      </c>
      <c r="U73" s="195" t="s">
        <v>576</v>
      </c>
      <c r="V73" s="189" t="s">
        <v>219</v>
      </c>
      <c r="W73" s="189" t="s">
        <v>219</v>
      </c>
      <c r="X73" s="189" t="s">
        <v>219</v>
      </c>
      <c r="Y73" s="189" t="s">
        <v>219</v>
      </c>
      <c r="Z73" s="189" t="s">
        <v>219</v>
      </c>
      <c r="AA73" s="189" t="s">
        <v>219</v>
      </c>
      <c r="AB73" s="301"/>
      <c r="AC73" s="301"/>
    </row>
    <row r="74" spans="1:29" ht="16.5" hidden="1">
      <c r="A74" s="301"/>
      <c r="B74" s="392"/>
      <c r="C74" s="393"/>
      <c r="D74" s="393"/>
      <c r="E74" s="360"/>
      <c r="F74" s="360"/>
      <c r="G74" s="360"/>
      <c r="H74" s="393"/>
      <c r="I74" s="393"/>
      <c r="J74" s="393"/>
      <c r="K74" s="393"/>
      <c r="L74" s="393"/>
      <c r="M74" s="393"/>
      <c r="N74" s="393"/>
      <c r="O74" s="360"/>
      <c r="P74" s="360"/>
      <c r="Q74" s="360"/>
      <c r="R74" s="360"/>
      <c r="S74" s="393"/>
      <c r="T74" s="393"/>
      <c r="U74" s="408"/>
      <c r="V74" s="393"/>
      <c r="W74" s="393"/>
      <c r="X74" s="393"/>
      <c r="Y74" s="358"/>
      <c r="Z74" s="358"/>
      <c r="AA74" s="394"/>
      <c r="AB74" s="301"/>
      <c r="AC74" s="301"/>
    </row>
    <row r="75" spans="1:29" ht="16.5">
      <c r="A75" s="301" t="s">
        <v>655</v>
      </c>
      <c r="B75" s="392" t="s">
        <v>578</v>
      </c>
      <c r="C75" s="395"/>
      <c r="D75" s="147"/>
      <c r="E75" s="147"/>
      <c r="F75" s="147"/>
      <c r="G75" s="147"/>
      <c r="H75" s="147"/>
      <c r="I75" s="147"/>
      <c r="J75" s="147"/>
      <c r="K75" s="147"/>
      <c r="L75" s="147"/>
      <c r="M75" s="147"/>
      <c r="N75" s="147"/>
      <c r="O75" s="409"/>
      <c r="P75" s="147"/>
      <c r="Q75" s="147"/>
      <c r="R75" s="147"/>
      <c r="S75" s="147"/>
      <c r="T75" s="147"/>
      <c r="U75" s="169"/>
      <c r="V75" s="147"/>
      <c r="W75" s="147"/>
      <c r="X75" s="147"/>
      <c r="Y75" s="301"/>
      <c r="Z75" s="301"/>
      <c r="AA75" s="399"/>
      <c r="AB75" s="301"/>
      <c r="AC75" s="301"/>
    </row>
    <row r="76" spans="1:29" ht="16.5">
      <c r="A76" s="301" t="s">
        <v>656</v>
      </c>
      <c r="B76" s="392" t="s">
        <v>580</v>
      </c>
      <c r="C76" s="395"/>
      <c r="D76" s="147"/>
      <c r="E76" s="147"/>
      <c r="F76" s="147"/>
      <c r="G76" s="147"/>
      <c r="H76" s="147"/>
      <c r="I76" s="147"/>
      <c r="J76" s="147"/>
      <c r="K76" s="147"/>
      <c r="L76" s="147"/>
      <c r="M76" s="147"/>
      <c r="N76" s="147"/>
      <c r="O76" s="409"/>
      <c r="P76" s="147"/>
      <c r="Q76" s="147"/>
      <c r="R76" s="147"/>
      <c r="S76" s="147"/>
      <c r="T76" s="147"/>
      <c r="U76" s="169"/>
      <c r="V76" s="147"/>
      <c r="W76" s="147"/>
      <c r="X76" s="147"/>
      <c r="Y76" s="301"/>
      <c r="Z76" s="301"/>
      <c r="AA76" s="364"/>
      <c r="AB76" s="301"/>
      <c r="AC76" s="301"/>
    </row>
    <row r="77" spans="1:29" ht="16.5">
      <c r="A77" s="301" t="s">
        <v>657</v>
      </c>
      <c r="B77" s="392" t="s">
        <v>582</v>
      </c>
      <c r="C77" s="395"/>
      <c r="D77" s="147"/>
      <c r="E77" s="147"/>
      <c r="F77" s="147"/>
      <c r="G77" s="147"/>
      <c r="H77" s="147"/>
      <c r="I77" s="147"/>
      <c r="J77" s="147"/>
      <c r="K77" s="147"/>
      <c r="L77" s="147"/>
      <c r="M77" s="147"/>
      <c r="N77" s="147"/>
      <c r="O77" s="409"/>
      <c r="P77" s="147"/>
      <c r="Q77" s="147"/>
      <c r="R77" s="147"/>
      <c r="S77" s="147"/>
      <c r="T77" s="147"/>
      <c r="U77" s="169"/>
      <c r="V77" s="147"/>
      <c r="W77" s="147"/>
      <c r="X77" s="147"/>
      <c r="Y77" s="301"/>
      <c r="Z77" s="301"/>
      <c r="AA77" s="364"/>
      <c r="AB77" s="301"/>
      <c r="AC77" s="301"/>
    </row>
    <row r="78" spans="1:29" ht="16.5">
      <c r="A78" s="301" t="s">
        <v>658</v>
      </c>
      <c r="B78" s="392" t="s">
        <v>584</v>
      </c>
      <c r="C78" s="395"/>
      <c r="D78" s="147"/>
      <c r="E78" s="147"/>
      <c r="F78" s="147"/>
      <c r="G78" s="147"/>
      <c r="H78" s="147"/>
      <c r="I78" s="147"/>
      <c r="J78" s="147"/>
      <c r="K78" s="147"/>
      <c r="L78" s="147"/>
      <c r="M78" s="147"/>
      <c r="N78" s="147"/>
      <c r="O78" s="409"/>
      <c r="P78" s="147"/>
      <c r="Q78" s="147"/>
      <c r="R78" s="147"/>
      <c r="S78" s="147"/>
      <c r="T78" s="147"/>
      <c r="U78" s="169"/>
      <c r="V78" s="147"/>
      <c r="W78" s="147"/>
      <c r="X78" s="147"/>
      <c r="Y78" s="301"/>
      <c r="Z78" s="301"/>
      <c r="AA78" s="364"/>
      <c r="AB78" s="301"/>
      <c r="AC78" s="301"/>
    </row>
    <row r="79" spans="1:29" ht="16.5">
      <c r="A79" s="301" t="s">
        <v>659</v>
      </c>
      <c r="B79" s="392" t="s">
        <v>586</v>
      </c>
      <c r="C79" s="395"/>
      <c r="D79" s="147"/>
      <c r="E79" s="147"/>
      <c r="F79" s="147"/>
      <c r="G79" s="147"/>
      <c r="H79" s="147"/>
      <c r="I79" s="147"/>
      <c r="J79" s="147"/>
      <c r="K79" s="147"/>
      <c r="L79" s="147"/>
      <c r="M79" s="147"/>
      <c r="N79" s="147"/>
      <c r="O79" s="409"/>
      <c r="P79" s="147"/>
      <c r="Q79" s="147"/>
      <c r="R79" s="147"/>
      <c r="S79" s="147"/>
      <c r="T79" s="147"/>
      <c r="U79" s="169"/>
      <c r="V79" s="147"/>
      <c r="W79" s="147"/>
      <c r="X79" s="147"/>
      <c r="Y79" s="301"/>
      <c r="Z79" s="301"/>
      <c r="AA79" s="364"/>
      <c r="AB79" s="301"/>
      <c r="AC79" s="301"/>
    </row>
    <row r="80" spans="1:29" ht="16.5">
      <c r="A80" s="301" t="s">
        <v>660</v>
      </c>
      <c r="B80" s="392" t="s">
        <v>588</v>
      </c>
      <c r="C80" s="395"/>
      <c r="D80" s="147"/>
      <c r="E80" s="147"/>
      <c r="F80" s="147"/>
      <c r="G80" s="147"/>
      <c r="H80" s="147"/>
      <c r="I80" s="147"/>
      <c r="J80" s="147"/>
      <c r="K80" s="147"/>
      <c r="L80" s="147"/>
      <c r="M80" s="147"/>
      <c r="N80" s="147"/>
      <c r="O80" s="409"/>
      <c r="P80" s="147"/>
      <c r="Q80" s="147"/>
      <c r="R80" s="147"/>
      <c r="S80" s="147"/>
      <c r="T80" s="147"/>
      <c r="U80" s="169"/>
      <c r="V80" s="147"/>
      <c r="W80" s="147"/>
      <c r="X80" s="147"/>
      <c r="Y80" s="301"/>
      <c r="Z80" s="301"/>
      <c r="AA80" s="364"/>
      <c r="AB80" s="301"/>
      <c r="AC80" s="301"/>
    </row>
    <row r="81" spans="1:29" ht="16.5">
      <c r="A81" s="301" t="s">
        <v>661</v>
      </c>
      <c r="B81" s="392" t="s">
        <v>590</v>
      </c>
      <c r="C81" s="395"/>
      <c r="D81" s="147"/>
      <c r="E81" s="147"/>
      <c r="F81" s="147"/>
      <c r="G81" s="147"/>
      <c r="H81" s="147"/>
      <c r="I81" s="147"/>
      <c r="J81" s="147"/>
      <c r="K81" s="147"/>
      <c r="L81" s="147"/>
      <c r="M81" s="147"/>
      <c r="N81" s="147"/>
      <c r="O81" s="409"/>
      <c r="P81" s="147"/>
      <c r="Q81" s="147"/>
      <c r="R81" s="147"/>
      <c r="S81" s="147"/>
      <c r="T81" s="147"/>
      <c r="U81" s="169"/>
      <c r="V81" s="147"/>
      <c r="W81" s="147"/>
      <c r="X81" s="147"/>
      <c r="Y81" s="301"/>
      <c r="Z81" s="301"/>
      <c r="AA81" s="364"/>
      <c r="AB81" s="301"/>
      <c r="AC81" s="301"/>
    </row>
    <row r="82" spans="1:29" ht="16.5">
      <c r="A82" s="301" t="s">
        <v>662</v>
      </c>
      <c r="B82" s="392" t="s">
        <v>592</v>
      </c>
      <c r="C82" s="395"/>
      <c r="D82" s="147"/>
      <c r="E82" s="147"/>
      <c r="F82" s="147"/>
      <c r="G82" s="147"/>
      <c r="H82" s="147"/>
      <c r="I82" s="147"/>
      <c r="J82" s="147"/>
      <c r="K82" s="147"/>
      <c r="L82" s="147"/>
      <c r="M82" s="147"/>
      <c r="N82" s="147"/>
      <c r="O82" s="409"/>
      <c r="P82" s="147"/>
      <c r="Q82" s="147"/>
      <c r="R82" s="147"/>
      <c r="S82" s="147"/>
      <c r="T82" s="147"/>
      <c r="U82" s="169"/>
      <c r="V82" s="147"/>
      <c r="W82" s="147"/>
      <c r="X82" s="147"/>
      <c r="Y82" s="301"/>
      <c r="Z82" s="301"/>
      <c r="AA82" s="364"/>
      <c r="AB82" s="301"/>
      <c r="AC82" s="301"/>
    </row>
    <row r="83" spans="1:29" ht="16.5">
      <c r="A83" s="301" t="s">
        <v>663</v>
      </c>
      <c r="B83" s="392" t="s">
        <v>594</v>
      </c>
      <c r="C83" s="395"/>
      <c r="D83" s="147"/>
      <c r="E83" s="147"/>
      <c r="F83" s="147"/>
      <c r="G83" s="147"/>
      <c r="H83" s="147"/>
      <c r="I83" s="147"/>
      <c r="J83" s="147"/>
      <c r="K83" s="147"/>
      <c r="L83" s="147"/>
      <c r="M83" s="147"/>
      <c r="N83" s="147"/>
      <c r="O83" s="409"/>
      <c r="P83" s="147"/>
      <c r="Q83" s="147"/>
      <c r="R83" s="147"/>
      <c r="S83" s="147"/>
      <c r="T83" s="147"/>
      <c r="U83" s="169"/>
      <c r="V83" s="147"/>
      <c r="W83" s="147"/>
      <c r="X83" s="147"/>
      <c r="Y83" s="301"/>
      <c r="Z83" s="301"/>
      <c r="AA83" s="364"/>
      <c r="AB83" s="301"/>
      <c r="AC83" s="301"/>
    </row>
    <row r="84" spans="1:29" ht="16.5">
      <c r="A84" s="301" t="s">
        <v>664</v>
      </c>
      <c r="B84" s="392" t="s">
        <v>596</v>
      </c>
      <c r="C84" s="395"/>
      <c r="D84" s="147"/>
      <c r="E84" s="147"/>
      <c r="F84" s="147"/>
      <c r="G84" s="147"/>
      <c r="H84" s="147"/>
      <c r="I84" s="147"/>
      <c r="J84" s="147"/>
      <c r="K84" s="147"/>
      <c r="L84" s="147"/>
      <c r="M84" s="147"/>
      <c r="N84" s="147"/>
      <c r="O84" s="409"/>
      <c r="P84" s="147"/>
      <c r="Q84" s="147"/>
      <c r="R84" s="147"/>
      <c r="S84" s="147"/>
      <c r="T84" s="147"/>
      <c r="U84" s="169"/>
      <c r="V84" s="147"/>
      <c r="W84" s="147"/>
      <c r="X84" s="147"/>
      <c r="Y84" s="301"/>
      <c r="Z84" s="301"/>
      <c r="AA84" s="364"/>
      <c r="AB84" s="301"/>
      <c r="AC84" s="301"/>
    </row>
    <row r="85" spans="1:29" ht="16.5">
      <c r="A85" s="301" t="s">
        <v>665</v>
      </c>
      <c r="B85" s="392" t="s">
        <v>598</v>
      </c>
      <c r="C85" s="395"/>
      <c r="D85" s="147"/>
      <c r="E85" s="147"/>
      <c r="F85" s="147"/>
      <c r="G85" s="147"/>
      <c r="H85" s="147"/>
      <c r="I85" s="147"/>
      <c r="J85" s="147"/>
      <c r="K85" s="147"/>
      <c r="L85" s="147"/>
      <c r="M85" s="147"/>
      <c r="N85" s="147"/>
      <c r="O85" s="409"/>
      <c r="P85" s="147"/>
      <c r="Q85" s="147"/>
      <c r="R85" s="147"/>
      <c r="S85" s="147"/>
      <c r="T85" s="147"/>
      <c r="U85" s="169"/>
      <c r="V85" s="147"/>
      <c r="W85" s="147"/>
      <c r="X85" s="147"/>
      <c r="Y85" s="301"/>
      <c r="Z85" s="301"/>
      <c r="AA85" s="364"/>
      <c r="AB85" s="301"/>
      <c r="AC85" s="301"/>
    </row>
    <row r="86" spans="1:29" ht="16.5">
      <c r="A86" s="301" t="s">
        <v>666</v>
      </c>
      <c r="B86" s="392" t="s">
        <v>600</v>
      </c>
      <c r="C86" s="395"/>
      <c r="D86" s="147"/>
      <c r="E86" s="147"/>
      <c r="F86" s="147"/>
      <c r="G86" s="147"/>
      <c r="H86" s="147"/>
      <c r="I86" s="147"/>
      <c r="J86" s="147"/>
      <c r="K86" s="147"/>
      <c r="L86" s="147"/>
      <c r="M86" s="147"/>
      <c r="N86" s="147"/>
      <c r="O86" s="409"/>
      <c r="P86" s="147"/>
      <c r="Q86" s="147"/>
      <c r="R86" s="147"/>
      <c r="S86" s="147"/>
      <c r="T86" s="147"/>
      <c r="U86" s="169"/>
      <c r="V86" s="147"/>
      <c r="W86" s="147"/>
      <c r="X86" s="147"/>
      <c r="Y86" s="301"/>
      <c r="Z86" s="301"/>
      <c r="AA86" s="364"/>
      <c r="AB86" s="301"/>
      <c r="AC86" s="301"/>
    </row>
    <row r="87" spans="1:29" ht="16.5">
      <c r="A87" s="301" t="s">
        <v>667</v>
      </c>
      <c r="B87" s="392"/>
      <c r="C87" s="395"/>
      <c r="D87" s="144">
        <f>SUM(D75:D86)</f>
        <v>0</v>
      </c>
      <c r="E87" s="144">
        <f t="shared" ref="E87" si="30">SUM(E75:E86)</f>
        <v>0</v>
      </c>
      <c r="F87" s="144">
        <f t="shared" ref="F87" si="31">SUM(F75:F86)</f>
        <v>0</v>
      </c>
      <c r="G87" s="144">
        <f t="shared" ref="G87" si="32">SUM(G75:G86)</f>
        <v>0</v>
      </c>
      <c r="H87" s="144">
        <f t="shared" ref="H87" si="33">SUM(H75:H86)</f>
        <v>0</v>
      </c>
      <c r="I87" s="144">
        <f t="shared" ref="I87" si="34">SUM(I75:I86)</f>
        <v>0</v>
      </c>
      <c r="J87" s="144">
        <f t="shared" ref="J87" si="35">SUM(J75:J86)</f>
        <v>0</v>
      </c>
      <c r="K87" s="144">
        <f t="shared" ref="K87" si="36">SUM(K75:K86)</f>
        <v>0</v>
      </c>
      <c r="L87" s="144">
        <f t="shared" ref="L87" si="37">SUM(L75:L86)</f>
        <v>0</v>
      </c>
      <c r="M87" s="144">
        <f t="shared" ref="M87" si="38">SUM(M75:M86)</f>
        <v>0</v>
      </c>
      <c r="N87" s="144">
        <f t="shared" ref="N87" si="39">SUM(N75:N86)</f>
        <v>0</v>
      </c>
      <c r="O87" s="144">
        <f t="shared" ref="O87" si="40">SUM(O75:O86)</f>
        <v>0</v>
      </c>
      <c r="P87" s="144">
        <f t="shared" ref="P87" si="41">SUM(P75:P86)</f>
        <v>0</v>
      </c>
      <c r="Q87" s="144">
        <f t="shared" ref="Q87" si="42">SUM(Q75:Q86)</f>
        <v>0</v>
      </c>
      <c r="R87" s="144">
        <f t="shared" ref="R87" si="43">SUM(R75:R86)</f>
        <v>0</v>
      </c>
      <c r="S87" s="144">
        <f t="shared" ref="S87" si="44">SUM(S75:S86)</f>
        <v>0</v>
      </c>
      <c r="T87" s="144">
        <f t="shared" ref="T87" si="45">SUM(T75:T86)</f>
        <v>0</v>
      </c>
      <c r="U87" s="169"/>
      <c r="V87" s="144">
        <f t="shared" ref="V87" si="46">SUM(V75:V86)</f>
        <v>0</v>
      </c>
      <c r="W87" s="144">
        <f t="shared" ref="W87" si="47">SUM(W75:W86)</f>
        <v>0</v>
      </c>
      <c r="X87" s="144">
        <f t="shared" ref="X87" si="48">SUM(X75:X86)</f>
        <v>0</v>
      </c>
      <c r="Y87" s="301"/>
      <c r="Z87" s="301"/>
      <c r="AA87" s="364"/>
      <c r="AB87" s="301"/>
      <c r="AC87" s="301"/>
    </row>
    <row r="88" spans="1:29" ht="16.5">
      <c r="A88" s="301" t="s">
        <v>668</v>
      </c>
      <c r="B88" s="400">
        <v>1</v>
      </c>
      <c r="C88" s="395"/>
      <c r="D88" s="147"/>
      <c r="E88" s="147"/>
      <c r="F88" s="147"/>
      <c r="G88" s="147"/>
      <c r="H88" s="147"/>
      <c r="I88" s="147"/>
      <c r="J88" s="147"/>
      <c r="K88" s="147"/>
      <c r="L88" s="147"/>
      <c r="M88" s="147"/>
      <c r="N88" s="147"/>
      <c r="O88" s="409"/>
      <c r="P88" s="147"/>
      <c r="Q88" s="147"/>
      <c r="R88" s="147"/>
      <c r="S88" s="147"/>
      <c r="T88" s="147"/>
      <c r="U88" s="169"/>
      <c r="V88" s="147"/>
      <c r="W88" s="147"/>
      <c r="X88" s="147"/>
      <c r="Y88" s="301"/>
      <c r="Z88" s="301"/>
      <c r="AA88" s="364"/>
      <c r="AB88" s="301"/>
      <c r="AC88" s="301"/>
    </row>
    <row r="89" spans="1:29" ht="16.5">
      <c r="A89" s="301" t="s">
        <v>669</v>
      </c>
      <c r="B89" s="401" t="s">
        <v>249</v>
      </c>
      <c r="C89" s="395"/>
      <c r="D89" s="144">
        <f>SUM(D87,D88)</f>
        <v>0</v>
      </c>
      <c r="E89" s="144">
        <f t="shared" ref="E89" si="49">SUM(E87,E88)</f>
        <v>0</v>
      </c>
      <c r="F89" s="144">
        <f t="shared" ref="F89" si="50">SUM(F87,F88)</f>
        <v>0</v>
      </c>
      <c r="G89" s="144">
        <f t="shared" ref="G89" si="51">SUM(G87,G88)</f>
        <v>0</v>
      </c>
      <c r="H89" s="144">
        <f t="shared" ref="H89" si="52">SUM(H87,H88)</f>
        <v>0</v>
      </c>
      <c r="I89" s="144">
        <f t="shared" ref="I89" si="53">SUM(I87,I88)</f>
        <v>0</v>
      </c>
      <c r="J89" s="144">
        <f t="shared" ref="J89" si="54">SUM(J87,J88)</f>
        <v>0</v>
      </c>
      <c r="K89" s="144">
        <f t="shared" ref="K89" si="55">SUM(K87,K88)</f>
        <v>0</v>
      </c>
      <c r="L89" s="144">
        <f t="shared" ref="L89" si="56">SUM(L87,L88)</f>
        <v>0</v>
      </c>
      <c r="M89" s="144">
        <f t="shared" ref="M89" si="57">SUM(M87,M88)</f>
        <v>0</v>
      </c>
      <c r="N89" s="144">
        <f t="shared" ref="N89" si="58">SUM(N87,N88)</f>
        <v>0</v>
      </c>
      <c r="O89" s="144">
        <f t="shared" ref="O89" si="59">SUM(O87,O88)</f>
        <v>0</v>
      </c>
      <c r="P89" s="144">
        <f t="shared" ref="P89" si="60">SUM(P87,P88)</f>
        <v>0</v>
      </c>
      <c r="Q89" s="144">
        <f t="shared" ref="Q89" si="61">SUM(Q87,Q88)</f>
        <v>0</v>
      </c>
      <c r="R89" s="144">
        <f t="shared" ref="R89" si="62">SUM(R87,R88)</f>
        <v>0</v>
      </c>
      <c r="S89" s="144">
        <f t="shared" ref="S89" si="63">SUM(S87,S88)</f>
        <v>0</v>
      </c>
      <c r="T89" s="144">
        <f t="shared" ref="T89" si="64">SUM(T87,T88)</f>
        <v>0</v>
      </c>
      <c r="U89" s="169"/>
      <c r="V89" s="144">
        <f t="shared" ref="V89" si="65">SUM(V87,V88)</f>
        <v>0</v>
      </c>
      <c r="W89" s="144">
        <f t="shared" ref="W89" si="66">SUM(W87,W88)</f>
        <v>0</v>
      </c>
      <c r="X89" s="144">
        <f t="shared" ref="X89" si="67">SUM(X87,X88)</f>
        <v>0</v>
      </c>
      <c r="Y89" s="147"/>
      <c r="Z89" s="147"/>
      <c r="AA89" s="147"/>
      <c r="AB89" s="301"/>
      <c r="AC89" s="301"/>
    </row>
    <row r="90" spans="1:29" ht="16.5">
      <c r="A90" s="301" t="s">
        <v>670</v>
      </c>
      <c r="B90" s="301" t="s">
        <v>562</v>
      </c>
      <c r="C90" s="301"/>
      <c r="D90" s="358"/>
      <c r="E90" s="350"/>
      <c r="F90" s="350"/>
      <c r="G90" s="389"/>
      <c r="H90" s="147"/>
      <c r="I90" s="147"/>
      <c r="J90" s="147"/>
      <c r="K90" s="147"/>
      <c r="L90" s="147"/>
      <c r="M90" s="147"/>
      <c r="N90" s="147"/>
      <c r="O90" s="147"/>
      <c r="P90" s="147"/>
      <c r="Q90" s="147"/>
      <c r="R90" s="147"/>
      <c r="S90" s="147"/>
      <c r="T90" s="147"/>
      <c r="U90" s="301"/>
      <c r="V90" s="301"/>
      <c r="W90" s="301"/>
      <c r="X90" s="301"/>
      <c r="Y90" s="301"/>
      <c r="Z90" s="301"/>
      <c r="AA90" s="301"/>
      <c r="AB90" s="301"/>
      <c r="AC90" s="301"/>
    </row>
    <row r="91" spans="1:29" ht="16.5">
      <c r="A91" s="301" t="s">
        <v>671</v>
      </c>
      <c r="B91" s="301" t="s">
        <v>672</v>
      </c>
      <c r="C91" s="301"/>
      <c r="D91" s="358"/>
      <c r="E91" s="350"/>
      <c r="F91" s="350"/>
      <c r="G91" s="389"/>
      <c r="H91" s="301"/>
      <c r="I91" s="301"/>
      <c r="J91" s="301"/>
      <c r="K91" s="301"/>
      <c r="L91" s="301"/>
      <c r="M91" s="301"/>
      <c r="N91" s="301"/>
      <c r="O91" s="301"/>
      <c r="P91" s="301"/>
      <c r="Q91" s="301"/>
      <c r="R91" s="301"/>
      <c r="S91" s="301"/>
      <c r="T91" s="301"/>
      <c r="U91" s="301"/>
      <c r="V91" s="185" t="str">
        <f>IFERROR(V89/G89,"")</f>
        <v/>
      </c>
      <c r="W91" s="170"/>
      <c r="X91" s="301"/>
      <c r="Y91" s="301"/>
      <c r="Z91" s="301"/>
      <c r="AA91" s="301"/>
      <c r="AB91" s="301"/>
      <c r="AC91" s="301"/>
    </row>
    <row r="92" spans="1:29" ht="16.5">
      <c r="A92" s="301" t="s">
        <v>673</v>
      </c>
      <c r="B92" s="301" t="s">
        <v>608</v>
      </c>
      <c r="C92" s="301"/>
      <c r="D92" s="358"/>
      <c r="E92" s="350"/>
      <c r="F92" s="350"/>
      <c r="G92" s="389"/>
      <c r="H92" s="301"/>
      <c r="I92" s="301"/>
      <c r="J92" s="301"/>
      <c r="K92" s="301"/>
      <c r="L92" s="301"/>
      <c r="M92" s="301"/>
      <c r="N92" s="301"/>
      <c r="O92" s="301"/>
      <c r="P92" s="301"/>
      <c r="Q92" s="301"/>
      <c r="R92" s="301"/>
      <c r="S92" s="301"/>
      <c r="T92" s="301"/>
      <c r="U92" s="301"/>
      <c r="V92" s="185" t="str">
        <f>IFERROR((V89-V88)/(G89-G88),"")</f>
        <v/>
      </c>
      <c r="W92" s="170"/>
      <c r="X92" s="301"/>
      <c r="Y92" s="301"/>
      <c r="Z92" s="301"/>
      <c r="AA92" s="301"/>
      <c r="AB92" s="301"/>
      <c r="AC92" s="301"/>
    </row>
    <row r="93" spans="1:29" ht="16.5">
      <c r="A93" s="301"/>
      <c r="B93" s="301"/>
      <c r="C93" s="301"/>
      <c r="D93" s="358"/>
      <c r="E93" s="350"/>
      <c r="F93" s="350"/>
      <c r="G93" s="389"/>
      <c r="H93" s="301"/>
      <c r="I93" s="301"/>
      <c r="J93" s="301"/>
      <c r="K93" s="301"/>
      <c r="L93" s="301"/>
      <c r="M93" s="301"/>
      <c r="N93" s="301"/>
      <c r="O93" s="301"/>
      <c r="P93" s="389"/>
      <c r="Q93" s="389"/>
      <c r="R93" s="389"/>
      <c r="S93" s="389"/>
      <c r="T93" s="301"/>
      <c r="U93" s="301"/>
      <c r="V93" s="301"/>
      <c r="W93" s="301"/>
      <c r="X93" s="301"/>
      <c r="Y93" s="301"/>
      <c r="Z93" s="301"/>
      <c r="AA93" s="301"/>
      <c r="AB93" s="301"/>
      <c r="AC93" s="301"/>
    </row>
    <row r="94" spans="1:29" ht="16.5">
      <c r="A94" s="301"/>
      <c r="B94" s="301"/>
      <c r="C94" s="301"/>
      <c r="D94" s="358"/>
      <c r="E94" s="350"/>
      <c r="F94" s="350"/>
      <c r="G94" s="389"/>
      <c r="H94" s="301"/>
      <c r="I94" s="301"/>
      <c r="J94" s="301"/>
      <c r="K94" s="301"/>
      <c r="L94" s="301"/>
      <c r="M94" s="301"/>
      <c r="N94" s="301"/>
      <c r="O94" s="301"/>
      <c r="P94" s="389"/>
      <c r="Q94" s="389"/>
      <c r="R94" s="389"/>
      <c r="S94" s="389"/>
      <c r="T94" s="301"/>
      <c r="U94" s="301"/>
      <c r="V94" s="301"/>
      <c r="W94" s="301"/>
      <c r="X94" s="301"/>
      <c r="Y94" s="301"/>
      <c r="Z94" s="301"/>
      <c r="AA94" s="301"/>
      <c r="AB94" s="301"/>
      <c r="AC94" s="301"/>
    </row>
    <row r="95" spans="1:29" ht="20.25">
      <c r="A95" s="301" t="s">
        <v>674</v>
      </c>
      <c r="B95" s="176" t="s">
        <v>675</v>
      </c>
      <c r="C95" s="402"/>
      <c r="D95" s="403"/>
      <c r="E95" s="404"/>
      <c r="F95" s="404"/>
      <c r="G95" s="405"/>
      <c r="H95" s="402"/>
      <c r="I95" s="402"/>
      <c r="J95" s="402"/>
      <c r="K95" s="402"/>
      <c r="L95" s="402"/>
      <c r="M95" s="402"/>
      <c r="N95" s="402"/>
      <c r="O95" s="402"/>
      <c r="P95" s="405"/>
      <c r="Q95" s="405"/>
      <c r="R95" s="405"/>
      <c r="S95" s="405"/>
      <c r="T95" s="402"/>
      <c r="U95" s="402"/>
      <c r="V95" s="402"/>
      <c r="W95" s="402"/>
      <c r="X95" s="402"/>
      <c r="Y95" s="402"/>
      <c r="Z95" s="402"/>
      <c r="AA95" s="402"/>
      <c r="AB95" s="301"/>
      <c r="AC95" s="301"/>
    </row>
    <row r="96" spans="1:29" ht="16.5">
      <c r="A96" s="301"/>
      <c r="B96" s="135"/>
      <c r="C96" s="301"/>
      <c r="D96" s="358"/>
      <c r="E96" s="350"/>
      <c r="F96" s="350"/>
      <c r="G96" s="389"/>
      <c r="H96" s="301"/>
      <c r="I96" s="301"/>
      <c r="J96" s="301"/>
      <c r="K96" s="301"/>
      <c r="L96" s="301"/>
      <c r="M96" s="301"/>
      <c r="N96" s="301"/>
      <c r="O96" s="389"/>
      <c r="P96" s="389"/>
      <c r="Q96" s="389"/>
      <c r="R96" s="389"/>
      <c r="S96" s="301"/>
      <c r="T96" s="301"/>
      <c r="U96" s="301"/>
      <c r="V96" s="301"/>
      <c r="W96" s="301"/>
      <c r="X96" s="301"/>
      <c r="Y96" s="301"/>
      <c r="Z96" s="301"/>
      <c r="AA96" s="301"/>
      <c r="AB96" s="301"/>
      <c r="AC96" s="301"/>
    </row>
    <row r="97" spans="1:29" ht="42.95" customHeight="1">
      <c r="A97" s="301"/>
      <c r="B97" s="149"/>
      <c r="C97" s="149"/>
      <c r="D97" s="196"/>
      <c r="E97" s="524" t="s">
        <v>553</v>
      </c>
      <c r="F97" s="525"/>
      <c r="G97" s="526"/>
      <c r="H97" s="149"/>
      <c r="I97" s="149"/>
      <c r="J97" s="149"/>
      <c r="K97" s="149"/>
      <c r="L97" s="149"/>
      <c r="M97" s="149"/>
      <c r="N97" s="149"/>
      <c r="O97" s="197"/>
      <c r="P97" s="197"/>
      <c r="Q97" s="197"/>
      <c r="R97" s="197"/>
      <c r="S97" s="149"/>
      <c r="T97" s="149"/>
      <c r="U97" s="149"/>
      <c r="V97" s="149"/>
      <c r="W97" s="149"/>
      <c r="X97" s="149"/>
      <c r="Y97" s="524" t="s">
        <v>554</v>
      </c>
      <c r="Z97" s="525"/>
      <c r="AA97" s="526"/>
      <c r="AB97" s="301"/>
      <c r="AC97" s="301"/>
    </row>
    <row r="98" spans="1:29" ht="107.1" customHeight="1">
      <c r="A98" s="301"/>
      <c r="B98" s="186" t="s">
        <v>555</v>
      </c>
      <c r="C98" s="142" t="s">
        <v>556</v>
      </c>
      <c r="D98" s="142" t="s">
        <v>557</v>
      </c>
      <c r="E98" s="142" t="s">
        <v>558</v>
      </c>
      <c r="F98" s="142" t="s">
        <v>559</v>
      </c>
      <c r="G98" s="142" t="s">
        <v>560</v>
      </c>
      <c r="H98" s="517" t="s">
        <v>561</v>
      </c>
      <c r="I98" s="527"/>
      <c r="J98" s="527"/>
      <c r="K98" s="527"/>
      <c r="L98" s="527"/>
      <c r="M98" s="527"/>
      <c r="N98" s="527"/>
      <c r="O98" s="527"/>
      <c r="P98" s="527"/>
      <c r="Q98" s="527"/>
      <c r="R98" s="527"/>
      <c r="S98" s="527"/>
      <c r="T98" s="518"/>
      <c r="U98" s="181" t="s">
        <v>562</v>
      </c>
      <c r="V98" s="181" t="s">
        <v>563</v>
      </c>
      <c r="W98" s="181" t="s">
        <v>564</v>
      </c>
      <c r="X98" s="181" t="s">
        <v>565</v>
      </c>
      <c r="Y98" s="181" t="s">
        <v>553</v>
      </c>
      <c r="Z98" s="181" t="s">
        <v>566</v>
      </c>
      <c r="AA98" s="181" t="s">
        <v>567</v>
      </c>
      <c r="AB98" s="301"/>
      <c r="AC98" s="301"/>
    </row>
    <row r="99" spans="1:29" ht="17.25">
      <c r="A99" s="301"/>
      <c r="B99" s="391"/>
      <c r="C99" s="187"/>
      <c r="D99" s="187"/>
      <c r="E99" s="143"/>
      <c r="F99" s="143"/>
      <c r="G99" s="143"/>
      <c r="H99" s="187" t="s">
        <v>642</v>
      </c>
      <c r="I99" s="187" t="s">
        <v>643</v>
      </c>
      <c r="J99" s="187" t="s">
        <v>644</v>
      </c>
      <c r="K99" s="187" t="s">
        <v>645</v>
      </c>
      <c r="L99" s="187" t="s">
        <v>646</v>
      </c>
      <c r="M99" s="187" t="s">
        <v>647</v>
      </c>
      <c r="N99" s="187" t="s">
        <v>648</v>
      </c>
      <c r="O99" s="143" t="s">
        <v>649</v>
      </c>
      <c r="P99" s="143" t="s">
        <v>650</v>
      </c>
      <c r="Q99" s="143" t="s">
        <v>651</v>
      </c>
      <c r="R99" s="143" t="s">
        <v>652</v>
      </c>
      <c r="S99" s="187" t="s">
        <v>653</v>
      </c>
      <c r="T99" s="187" t="s">
        <v>654</v>
      </c>
      <c r="U99" s="187"/>
      <c r="V99" s="187"/>
      <c r="W99" s="187"/>
      <c r="X99" s="187"/>
      <c r="Y99" s="188"/>
      <c r="Z99" s="188"/>
      <c r="AA99" s="188"/>
      <c r="AB99" s="301"/>
      <c r="AC99" s="301"/>
    </row>
    <row r="100" spans="1:29" ht="17.25">
      <c r="A100" s="301"/>
      <c r="B100" s="391"/>
      <c r="C100" s="189" t="s">
        <v>576</v>
      </c>
      <c r="D100" s="189" t="s">
        <v>219</v>
      </c>
      <c r="E100" s="189" t="s">
        <v>219</v>
      </c>
      <c r="F100" s="189" t="s">
        <v>219</v>
      </c>
      <c r="G100" s="189" t="s">
        <v>219</v>
      </c>
      <c r="H100" s="189" t="s">
        <v>219</v>
      </c>
      <c r="I100" s="189" t="s">
        <v>219</v>
      </c>
      <c r="J100" s="189" t="s">
        <v>219</v>
      </c>
      <c r="K100" s="189" t="s">
        <v>219</v>
      </c>
      <c r="L100" s="189" t="s">
        <v>219</v>
      </c>
      <c r="M100" s="189" t="s">
        <v>219</v>
      </c>
      <c r="N100" s="189" t="s">
        <v>219</v>
      </c>
      <c r="O100" s="189" t="s">
        <v>219</v>
      </c>
      <c r="P100" s="189" t="s">
        <v>219</v>
      </c>
      <c r="Q100" s="189" t="s">
        <v>219</v>
      </c>
      <c r="R100" s="189" t="s">
        <v>219</v>
      </c>
      <c r="S100" s="189" t="s">
        <v>219</v>
      </c>
      <c r="T100" s="189" t="s">
        <v>219</v>
      </c>
      <c r="U100" s="189" t="s">
        <v>576</v>
      </c>
      <c r="V100" s="189" t="s">
        <v>219</v>
      </c>
      <c r="W100" s="189" t="s">
        <v>219</v>
      </c>
      <c r="X100" s="189" t="s">
        <v>219</v>
      </c>
      <c r="Y100" s="189" t="s">
        <v>219</v>
      </c>
      <c r="Z100" s="189" t="s">
        <v>219</v>
      </c>
      <c r="AA100" s="189" t="s">
        <v>219</v>
      </c>
      <c r="AB100" s="301"/>
      <c r="AC100" s="301"/>
    </row>
    <row r="101" spans="1:29" ht="16.5" hidden="1">
      <c r="A101" s="301"/>
      <c r="B101" s="392"/>
      <c r="C101" s="393"/>
      <c r="D101" s="393"/>
      <c r="E101" s="360"/>
      <c r="F101" s="360"/>
      <c r="G101" s="360"/>
      <c r="H101" s="393"/>
      <c r="I101" s="393"/>
      <c r="J101" s="393"/>
      <c r="K101" s="393"/>
      <c r="L101" s="393"/>
      <c r="M101" s="393"/>
      <c r="N101" s="393"/>
      <c r="O101" s="360"/>
      <c r="P101" s="360"/>
      <c r="Q101" s="360"/>
      <c r="R101" s="360"/>
      <c r="S101" s="393"/>
      <c r="T101" s="393"/>
      <c r="U101" s="393"/>
      <c r="V101" s="393"/>
      <c r="W101" s="393"/>
      <c r="X101" s="393"/>
      <c r="Y101" s="358"/>
      <c r="Z101" s="358"/>
      <c r="AA101" s="394"/>
      <c r="AB101" s="301"/>
      <c r="AC101" s="301"/>
    </row>
    <row r="102" spans="1:29" ht="16.5">
      <c r="A102" s="301" t="s">
        <v>676</v>
      </c>
      <c r="B102" s="392" t="s">
        <v>578</v>
      </c>
      <c r="C102" s="395"/>
      <c r="D102" s="147"/>
      <c r="E102" s="147"/>
      <c r="F102" s="147"/>
      <c r="G102" s="147"/>
      <c r="H102" s="147"/>
      <c r="I102" s="147"/>
      <c r="J102" s="147"/>
      <c r="K102" s="147"/>
      <c r="L102" s="147"/>
      <c r="M102" s="147"/>
      <c r="N102" s="147"/>
      <c r="O102" s="409"/>
      <c r="P102" s="147"/>
      <c r="Q102" s="147"/>
      <c r="R102" s="147"/>
      <c r="S102" s="147"/>
      <c r="T102" s="147"/>
      <c r="U102" s="169"/>
      <c r="V102" s="147"/>
      <c r="W102" s="147"/>
      <c r="X102" s="147"/>
      <c r="Y102" s="301"/>
      <c r="Z102" s="301"/>
      <c r="AA102" s="399"/>
      <c r="AB102" s="301"/>
      <c r="AC102" s="301"/>
    </row>
    <row r="103" spans="1:29" ht="16.5">
      <c r="A103" s="301" t="s">
        <v>677</v>
      </c>
      <c r="B103" s="392" t="s">
        <v>580</v>
      </c>
      <c r="C103" s="395"/>
      <c r="D103" s="147"/>
      <c r="E103" s="147"/>
      <c r="F103" s="147"/>
      <c r="G103" s="147"/>
      <c r="H103" s="147"/>
      <c r="I103" s="147"/>
      <c r="J103" s="147"/>
      <c r="K103" s="147"/>
      <c r="L103" s="147"/>
      <c r="M103" s="147"/>
      <c r="N103" s="147"/>
      <c r="O103" s="409"/>
      <c r="P103" s="147"/>
      <c r="Q103" s="147"/>
      <c r="R103" s="147"/>
      <c r="S103" s="147"/>
      <c r="T103" s="147"/>
      <c r="U103" s="169"/>
      <c r="V103" s="147"/>
      <c r="W103" s="147"/>
      <c r="X103" s="147"/>
      <c r="Y103" s="301"/>
      <c r="Z103" s="301"/>
      <c r="AA103" s="364"/>
      <c r="AB103" s="301"/>
      <c r="AC103" s="301"/>
    </row>
    <row r="104" spans="1:29" ht="16.5">
      <c r="A104" s="301" t="s">
        <v>678</v>
      </c>
      <c r="B104" s="392" t="s">
        <v>582</v>
      </c>
      <c r="C104" s="395"/>
      <c r="D104" s="147"/>
      <c r="E104" s="147"/>
      <c r="F104" s="147"/>
      <c r="G104" s="147"/>
      <c r="H104" s="147"/>
      <c r="I104" s="147"/>
      <c r="J104" s="147"/>
      <c r="K104" s="147"/>
      <c r="L104" s="147"/>
      <c r="M104" s="147"/>
      <c r="N104" s="147"/>
      <c r="O104" s="409"/>
      <c r="P104" s="147"/>
      <c r="Q104" s="147"/>
      <c r="R104" s="147"/>
      <c r="S104" s="147"/>
      <c r="T104" s="147"/>
      <c r="U104" s="169"/>
      <c r="V104" s="147"/>
      <c r="W104" s="147"/>
      <c r="X104" s="147"/>
      <c r="Y104" s="301"/>
      <c r="Z104" s="301"/>
      <c r="AA104" s="364"/>
      <c r="AB104" s="301"/>
      <c r="AC104" s="301"/>
    </row>
    <row r="105" spans="1:29" ht="16.5">
      <c r="A105" s="301" t="s">
        <v>679</v>
      </c>
      <c r="B105" s="392" t="s">
        <v>584</v>
      </c>
      <c r="C105" s="395"/>
      <c r="D105" s="147"/>
      <c r="E105" s="147"/>
      <c r="F105" s="147"/>
      <c r="G105" s="147"/>
      <c r="H105" s="147"/>
      <c r="I105" s="147"/>
      <c r="J105" s="147"/>
      <c r="K105" s="147"/>
      <c r="L105" s="147"/>
      <c r="M105" s="147"/>
      <c r="N105" s="147"/>
      <c r="O105" s="409"/>
      <c r="P105" s="147"/>
      <c r="Q105" s="147"/>
      <c r="R105" s="147"/>
      <c r="S105" s="147"/>
      <c r="T105" s="147"/>
      <c r="U105" s="169"/>
      <c r="V105" s="147"/>
      <c r="W105" s="147"/>
      <c r="X105" s="147"/>
      <c r="Y105" s="301"/>
      <c r="Z105" s="301"/>
      <c r="AA105" s="364"/>
      <c r="AB105" s="301"/>
      <c r="AC105" s="301"/>
    </row>
    <row r="106" spans="1:29" ht="16.5">
      <c r="A106" s="301" t="s">
        <v>680</v>
      </c>
      <c r="B106" s="392" t="s">
        <v>586</v>
      </c>
      <c r="C106" s="395"/>
      <c r="D106" s="147"/>
      <c r="E106" s="147"/>
      <c r="F106" s="147"/>
      <c r="G106" s="147"/>
      <c r="H106" s="147"/>
      <c r="I106" s="147"/>
      <c r="J106" s="147"/>
      <c r="K106" s="147"/>
      <c r="L106" s="147"/>
      <c r="M106" s="147"/>
      <c r="N106" s="147"/>
      <c r="O106" s="409"/>
      <c r="P106" s="147"/>
      <c r="Q106" s="147"/>
      <c r="R106" s="147"/>
      <c r="S106" s="147"/>
      <c r="T106" s="147"/>
      <c r="U106" s="169"/>
      <c r="V106" s="147"/>
      <c r="W106" s="147"/>
      <c r="X106" s="147"/>
      <c r="Y106" s="301"/>
      <c r="Z106" s="301"/>
      <c r="AA106" s="364"/>
      <c r="AB106" s="301"/>
      <c r="AC106" s="301"/>
    </row>
    <row r="107" spans="1:29" ht="16.5">
      <c r="A107" s="301" t="s">
        <v>681</v>
      </c>
      <c r="B107" s="392" t="s">
        <v>588</v>
      </c>
      <c r="C107" s="395"/>
      <c r="D107" s="147"/>
      <c r="E107" s="147"/>
      <c r="F107" s="147"/>
      <c r="G107" s="147"/>
      <c r="H107" s="147"/>
      <c r="I107" s="147"/>
      <c r="J107" s="147"/>
      <c r="K107" s="147"/>
      <c r="L107" s="147"/>
      <c r="M107" s="147"/>
      <c r="N107" s="147"/>
      <c r="O107" s="409"/>
      <c r="P107" s="147"/>
      <c r="Q107" s="147"/>
      <c r="R107" s="147"/>
      <c r="S107" s="147"/>
      <c r="T107" s="147"/>
      <c r="U107" s="169"/>
      <c r="V107" s="147"/>
      <c r="W107" s="147"/>
      <c r="X107" s="147"/>
      <c r="Y107" s="301"/>
      <c r="Z107" s="301"/>
      <c r="AA107" s="364"/>
      <c r="AB107" s="301"/>
      <c r="AC107" s="301"/>
    </row>
    <row r="108" spans="1:29" ht="16.5">
      <c r="A108" s="301" t="s">
        <v>682</v>
      </c>
      <c r="B108" s="392" t="s">
        <v>590</v>
      </c>
      <c r="C108" s="395"/>
      <c r="D108" s="147"/>
      <c r="E108" s="147"/>
      <c r="F108" s="147"/>
      <c r="G108" s="147"/>
      <c r="H108" s="147"/>
      <c r="I108" s="147"/>
      <c r="J108" s="147"/>
      <c r="K108" s="147"/>
      <c r="L108" s="147"/>
      <c r="M108" s="147"/>
      <c r="N108" s="147"/>
      <c r="O108" s="409"/>
      <c r="P108" s="147"/>
      <c r="Q108" s="147"/>
      <c r="R108" s="147"/>
      <c r="S108" s="147"/>
      <c r="T108" s="147"/>
      <c r="U108" s="169"/>
      <c r="V108" s="147"/>
      <c r="W108" s="147"/>
      <c r="X108" s="147"/>
      <c r="Y108" s="301"/>
      <c r="Z108" s="301"/>
      <c r="AA108" s="364"/>
      <c r="AB108" s="301"/>
      <c r="AC108" s="301"/>
    </row>
    <row r="109" spans="1:29" ht="16.5">
      <c r="A109" s="301" t="s">
        <v>683</v>
      </c>
      <c r="B109" s="392" t="s">
        <v>592</v>
      </c>
      <c r="C109" s="395"/>
      <c r="D109" s="147"/>
      <c r="E109" s="147"/>
      <c r="F109" s="147"/>
      <c r="G109" s="147"/>
      <c r="H109" s="147"/>
      <c r="I109" s="147"/>
      <c r="J109" s="147"/>
      <c r="K109" s="147"/>
      <c r="L109" s="147"/>
      <c r="M109" s="147"/>
      <c r="N109" s="147"/>
      <c r="O109" s="409"/>
      <c r="P109" s="147"/>
      <c r="Q109" s="147"/>
      <c r="R109" s="147"/>
      <c r="S109" s="147"/>
      <c r="T109" s="147"/>
      <c r="U109" s="169"/>
      <c r="V109" s="147"/>
      <c r="W109" s="147"/>
      <c r="X109" s="147"/>
      <c r="Y109" s="301"/>
      <c r="Z109" s="301"/>
      <c r="AA109" s="364"/>
      <c r="AB109" s="301"/>
      <c r="AC109" s="301"/>
    </row>
    <row r="110" spans="1:29" ht="16.5">
      <c r="A110" s="301" t="s">
        <v>684</v>
      </c>
      <c r="B110" s="392" t="s">
        <v>594</v>
      </c>
      <c r="C110" s="395"/>
      <c r="D110" s="147"/>
      <c r="E110" s="147"/>
      <c r="F110" s="147"/>
      <c r="G110" s="147"/>
      <c r="H110" s="147"/>
      <c r="I110" s="147"/>
      <c r="J110" s="147"/>
      <c r="K110" s="147"/>
      <c r="L110" s="147"/>
      <c r="M110" s="147"/>
      <c r="N110" s="147"/>
      <c r="O110" s="409"/>
      <c r="P110" s="147"/>
      <c r="Q110" s="147"/>
      <c r="R110" s="147"/>
      <c r="S110" s="147"/>
      <c r="T110" s="147"/>
      <c r="U110" s="169"/>
      <c r="V110" s="147"/>
      <c r="W110" s="147"/>
      <c r="X110" s="147"/>
      <c r="Y110" s="301"/>
      <c r="Z110" s="301"/>
      <c r="AA110" s="364"/>
      <c r="AB110" s="301"/>
      <c r="AC110" s="301"/>
    </row>
    <row r="111" spans="1:29" ht="16.5">
      <c r="A111" s="301" t="s">
        <v>685</v>
      </c>
      <c r="B111" s="392" t="s">
        <v>596</v>
      </c>
      <c r="C111" s="395"/>
      <c r="D111" s="147"/>
      <c r="E111" s="147"/>
      <c r="F111" s="147"/>
      <c r="G111" s="147"/>
      <c r="H111" s="147"/>
      <c r="I111" s="147"/>
      <c r="J111" s="147"/>
      <c r="K111" s="147"/>
      <c r="L111" s="147"/>
      <c r="M111" s="147"/>
      <c r="N111" s="147"/>
      <c r="O111" s="409"/>
      <c r="P111" s="147"/>
      <c r="Q111" s="147"/>
      <c r="R111" s="147"/>
      <c r="S111" s="147"/>
      <c r="T111" s="147"/>
      <c r="U111" s="169"/>
      <c r="V111" s="147"/>
      <c r="W111" s="147"/>
      <c r="X111" s="147"/>
      <c r="Y111" s="301"/>
      <c r="Z111" s="301"/>
      <c r="AA111" s="364"/>
      <c r="AB111" s="301"/>
      <c r="AC111" s="301"/>
    </row>
    <row r="112" spans="1:29" ht="16.5">
      <c r="A112" s="301" t="s">
        <v>686</v>
      </c>
      <c r="B112" s="392" t="s">
        <v>598</v>
      </c>
      <c r="C112" s="395"/>
      <c r="D112" s="147"/>
      <c r="E112" s="147"/>
      <c r="F112" s="147"/>
      <c r="G112" s="147"/>
      <c r="H112" s="147"/>
      <c r="I112" s="147"/>
      <c r="J112" s="147"/>
      <c r="K112" s="147"/>
      <c r="L112" s="147"/>
      <c r="M112" s="147"/>
      <c r="N112" s="147"/>
      <c r="O112" s="409"/>
      <c r="P112" s="147"/>
      <c r="Q112" s="147"/>
      <c r="R112" s="147"/>
      <c r="S112" s="147"/>
      <c r="T112" s="147"/>
      <c r="U112" s="169"/>
      <c r="V112" s="147"/>
      <c r="W112" s="147"/>
      <c r="X112" s="147"/>
      <c r="Y112" s="301"/>
      <c r="Z112" s="301"/>
      <c r="AA112" s="364"/>
      <c r="AB112" s="301"/>
      <c r="AC112" s="301"/>
    </row>
    <row r="113" spans="1:29" ht="16.5">
      <c r="A113" s="301" t="s">
        <v>687</v>
      </c>
      <c r="B113" s="392" t="s">
        <v>600</v>
      </c>
      <c r="C113" s="395"/>
      <c r="D113" s="147"/>
      <c r="E113" s="147"/>
      <c r="F113" s="147"/>
      <c r="G113" s="147"/>
      <c r="H113" s="147"/>
      <c r="I113" s="147"/>
      <c r="J113" s="147"/>
      <c r="K113" s="147"/>
      <c r="L113" s="147"/>
      <c r="M113" s="147"/>
      <c r="N113" s="147"/>
      <c r="O113" s="409"/>
      <c r="P113" s="147"/>
      <c r="Q113" s="147"/>
      <c r="R113" s="147"/>
      <c r="S113" s="147"/>
      <c r="T113" s="147"/>
      <c r="U113" s="169"/>
      <c r="V113" s="147"/>
      <c r="W113" s="147"/>
      <c r="X113" s="147"/>
      <c r="Y113" s="301"/>
      <c r="Z113" s="301"/>
      <c r="AA113" s="364"/>
      <c r="AB113" s="301"/>
      <c r="AC113" s="301"/>
    </row>
    <row r="114" spans="1:29" ht="16.5">
      <c r="A114" s="301" t="s">
        <v>688</v>
      </c>
      <c r="B114" s="392"/>
      <c r="C114" s="395"/>
      <c r="D114" s="144">
        <f>SUM(D102:D113)</f>
        <v>0</v>
      </c>
      <c r="E114" s="144">
        <f t="shared" ref="E114" si="68">SUM(E102:E113)</f>
        <v>0</v>
      </c>
      <c r="F114" s="144">
        <f t="shared" ref="F114" si="69">SUM(F102:F113)</f>
        <v>0</v>
      </c>
      <c r="G114" s="144">
        <f t="shared" ref="G114" si="70">SUM(G102:G113)</f>
        <v>0</v>
      </c>
      <c r="H114" s="144">
        <f t="shared" ref="H114" si="71">SUM(H102:H113)</f>
        <v>0</v>
      </c>
      <c r="I114" s="144">
        <f t="shared" ref="I114" si="72">SUM(I102:I113)</f>
        <v>0</v>
      </c>
      <c r="J114" s="144">
        <f t="shared" ref="J114" si="73">SUM(J102:J113)</f>
        <v>0</v>
      </c>
      <c r="K114" s="144">
        <f t="shared" ref="K114" si="74">SUM(K102:K113)</f>
        <v>0</v>
      </c>
      <c r="L114" s="144">
        <f t="shared" ref="L114" si="75">SUM(L102:L113)</f>
        <v>0</v>
      </c>
      <c r="M114" s="144">
        <f t="shared" ref="M114" si="76">SUM(M102:M113)</f>
        <v>0</v>
      </c>
      <c r="N114" s="144">
        <f t="shared" ref="N114" si="77">SUM(N102:N113)</f>
        <v>0</v>
      </c>
      <c r="O114" s="144">
        <f t="shared" ref="O114" si="78">SUM(O102:O113)</f>
        <v>0</v>
      </c>
      <c r="P114" s="144">
        <f t="shared" ref="P114" si="79">SUM(P102:P113)</f>
        <v>0</v>
      </c>
      <c r="Q114" s="144">
        <f t="shared" ref="Q114" si="80">SUM(Q102:Q113)</f>
        <v>0</v>
      </c>
      <c r="R114" s="144">
        <f t="shared" ref="R114" si="81">SUM(R102:R113)</f>
        <v>0</v>
      </c>
      <c r="S114" s="144">
        <f t="shared" ref="S114" si="82">SUM(S102:S113)</f>
        <v>0</v>
      </c>
      <c r="T114" s="144">
        <f t="shared" ref="T114" si="83">SUM(T102:T113)</f>
        <v>0</v>
      </c>
      <c r="U114" s="169"/>
      <c r="V114" s="144">
        <f t="shared" ref="V114" si="84">SUM(V102:V113)</f>
        <v>0</v>
      </c>
      <c r="W114" s="144">
        <f t="shared" ref="W114" si="85">SUM(W102:W113)</f>
        <v>0</v>
      </c>
      <c r="X114" s="144">
        <f t="shared" ref="X114" si="86">SUM(X102:X113)</f>
        <v>0</v>
      </c>
      <c r="Y114" s="301"/>
      <c r="Z114" s="301"/>
      <c r="AA114" s="364"/>
      <c r="AB114" s="301"/>
      <c r="AC114" s="301"/>
    </row>
    <row r="115" spans="1:29" ht="16.5">
      <c r="A115" s="301" t="s">
        <v>689</v>
      </c>
      <c r="B115" s="400">
        <v>1</v>
      </c>
      <c r="C115" s="395"/>
      <c r="D115" s="147"/>
      <c r="E115" s="147"/>
      <c r="F115" s="147"/>
      <c r="G115" s="147"/>
      <c r="H115" s="147"/>
      <c r="I115" s="147"/>
      <c r="J115" s="147"/>
      <c r="K115" s="147"/>
      <c r="L115" s="147"/>
      <c r="M115" s="147"/>
      <c r="N115" s="147"/>
      <c r="O115" s="409"/>
      <c r="P115" s="147"/>
      <c r="Q115" s="147"/>
      <c r="R115" s="147"/>
      <c r="S115" s="147"/>
      <c r="T115" s="147"/>
      <c r="U115" s="169"/>
      <c r="V115" s="147"/>
      <c r="W115" s="147"/>
      <c r="X115" s="147"/>
      <c r="Y115" s="301"/>
      <c r="Z115" s="301"/>
      <c r="AA115" s="364"/>
      <c r="AB115" s="301"/>
      <c r="AC115" s="301"/>
    </row>
    <row r="116" spans="1:29" ht="16.5">
      <c r="A116" s="301" t="s">
        <v>690</v>
      </c>
      <c r="B116" s="401" t="s">
        <v>249</v>
      </c>
      <c r="C116" s="395"/>
      <c r="D116" s="144">
        <f>SUM(D114,D115)</f>
        <v>0</v>
      </c>
      <c r="E116" s="144">
        <f t="shared" ref="E116" si="87">SUM(E114,E115)</f>
        <v>0</v>
      </c>
      <c r="F116" s="144">
        <f t="shared" ref="F116" si="88">SUM(F114,F115)</f>
        <v>0</v>
      </c>
      <c r="G116" s="144">
        <f t="shared" ref="G116" si="89">SUM(G114,G115)</f>
        <v>0</v>
      </c>
      <c r="H116" s="144">
        <f t="shared" ref="H116" si="90">SUM(H114,H115)</f>
        <v>0</v>
      </c>
      <c r="I116" s="144">
        <f t="shared" ref="I116" si="91">SUM(I114,I115)</f>
        <v>0</v>
      </c>
      <c r="J116" s="144">
        <f t="shared" ref="J116" si="92">SUM(J114,J115)</f>
        <v>0</v>
      </c>
      <c r="K116" s="144">
        <f t="shared" ref="K116" si="93">SUM(K114,K115)</f>
        <v>0</v>
      </c>
      <c r="L116" s="144">
        <f t="shared" ref="L116" si="94">SUM(L114,L115)</f>
        <v>0</v>
      </c>
      <c r="M116" s="144">
        <f t="shared" ref="M116" si="95">SUM(M114,M115)</f>
        <v>0</v>
      </c>
      <c r="N116" s="144">
        <f t="shared" ref="N116" si="96">SUM(N114,N115)</f>
        <v>0</v>
      </c>
      <c r="O116" s="144">
        <f t="shared" ref="O116" si="97">SUM(O114,O115)</f>
        <v>0</v>
      </c>
      <c r="P116" s="144">
        <f t="shared" ref="P116" si="98">SUM(P114,P115)</f>
        <v>0</v>
      </c>
      <c r="Q116" s="144">
        <f t="shared" ref="Q116" si="99">SUM(Q114,Q115)</f>
        <v>0</v>
      </c>
      <c r="R116" s="144">
        <f t="shared" ref="R116" si="100">SUM(R114,R115)</f>
        <v>0</v>
      </c>
      <c r="S116" s="144">
        <f t="shared" ref="S116" si="101">SUM(S114,S115)</f>
        <v>0</v>
      </c>
      <c r="T116" s="144">
        <f t="shared" ref="T116" si="102">SUM(T114,T115)</f>
        <v>0</v>
      </c>
      <c r="U116" s="169"/>
      <c r="V116" s="144">
        <f t="shared" ref="V116" si="103">SUM(V114,V115)</f>
        <v>0</v>
      </c>
      <c r="W116" s="144">
        <f t="shared" ref="W116" si="104">SUM(W114,W115)</f>
        <v>0</v>
      </c>
      <c r="X116" s="144">
        <f t="shared" ref="X116" si="105">SUM(X114,X115)</f>
        <v>0</v>
      </c>
      <c r="Y116" s="147"/>
      <c r="Z116" s="147"/>
      <c r="AA116" s="147"/>
      <c r="AB116" s="301"/>
      <c r="AC116" s="301"/>
    </row>
    <row r="117" spans="1:29" ht="16.5">
      <c r="A117" s="301" t="s">
        <v>691</v>
      </c>
      <c r="B117" s="301" t="s">
        <v>562</v>
      </c>
      <c r="C117" s="301"/>
      <c r="D117" s="358"/>
      <c r="E117" s="350"/>
      <c r="F117" s="350"/>
      <c r="G117" s="389"/>
      <c r="H117" s="147"/>
      <c r="I117" s="147"/>
      <c r="J117" s="147"/>
      <c r="K117" s="147"/>
      <c r="L117" s="147"/>
      <c r="M117" s="147"/>
      <c r="N117" s="147"/>
      <c r="O117" s="147"/>
      <c r="P117" s="147"/>
      <c r="Q117" s="147"/>
      <c r="R117" s="147"/>
      <c r="S117" s="147"/>
      <c r="T117" s="147"/>
      <c r="U117" s="301"/>
      <c r="V117" s="301"/>
      <c r="W117" s="301"/>
      <c r="X117" s="301"/>
      <c r="Y117" s="301"/>
      <c r="Z117" s="301"/>
      <c r="AA117" s="301"/>
      <c r="AB117" s="301"/>
      <c r="AC117" s="301"/>
    </row>
    <row r="118" spans="1:29" ht="16.5">
      <c r="A118" s="301" t="s">
        <v>692</v>
      </c>
      <c r="B118" s="301" t="s">
        <v>606</v>
      </c>
      <c r="C118" s="301"/>
      <c r="D118" s="358"/>
      <c r="E118" s="350"/>
      <c r="F118" s="350"/>
      <c r="G118" s="389"/>
      <c r="H118" s="301"/>
      <c r="I118" s="301"/>
      <c r="J118" s="301"/>
      <c r="K118" s="301"/>
      <c r="L118" s="301"/>
      <c r="M118" s="301"/>
      <c r="N118" s="301"/>
      <c r="O118" s="301"/>
      <c r="P118" s="301"/>
      <c r="Q118" s="301"/>
      <c r="R118" s="301"/>
      <c r="S118" s="301"/>
      <c r="T118" s="301"/>
      <c r="U118" s="301"/>
      <c r="V118" s="185" t="str">
        <f>IFERROR(V116/G116,"")</f>
        <v/>
      </c>
      <c r="W118" s="170"/>
      <c r="X118" s="301"/>
      <c r="Y118" s="301"/>
      <c r="Z118" s="301"/>
      <c r="AA118" s="301"/>
      <c r="AB118" s="301"/>
      <c r="AC118" s="301"/>
    </row>
    <row r="119" spans="1:29" ht="16.5">
      <c r="A119" s="301" t="s">
        <v>693</v>
      </c>
      <c r="B119" s="301" t="s">
        <v>608</v>
      </c>
      <c r="C119" s="301"/>
      <c r="D119" s="358"/>
      <c r="E119" s="350"/>
      <c r="F119" s="350"/>
      <c r="G119" s="389"/>
      <c r="H119" s="301"/>
      <c r="I119" s="301"/>
      <c r="J119" s="301"/>
      <c r="K119" s="301"/>
      <c r="L119" s="301"/>
      <c r="M119" s="301"/>
      <c r="N119" s="301"/>
      <c r="O119" s="301"/>
      <c r="P119" s="301"/>
      <c r="Q119" s="301"/>
      <c r="R119" s="301"/>
      <c r="S119" s="301"/>
      <c r="T119" s="301"/>
      <c r="U119" s="301"/>
      <c r="V119" s="185" t="str">
        <f>IFERROR((V116-V115)/(G116-G115),"")</f>
        <v/>
      </c>
      <c r="W119" s="170"/>
      <c r="X119" s="301"/>
      <c r="Y119" s="301"/>
      <c r="Z119" s="301"/>
      <c r="AA119" s="301"/>
      <c r="AB119" s="301"/>
      <c r="AC119" s="301"/>
    </row>
    <row r="120" spans="1:29" ht="16.5">
      <c r="A120" s="301"/>
      <c r="B120" s="301"/>
      <c r="C120" s="301"/>
      <c r="D120" s="358"/>
      <c r="E120" s="350"/>
      <c r="F120" s="350"/>
      <c r="G120" s="389"/>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row>
    <row r="121" spans="1:29" ht="16.5" hidden="1">
      <c r="A121" s="301"/>
      <c r="B121" s="301"/>
      <c r="C121" s="301"/>
      <c r="D121" s="358"/>
      <c r="E121" s="350"/>
      <c r="F121" s="350"/>
      <c r="G121" s="389"/>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row>
    <row r="122" spans="1:29" ht="16.5" hidden="1">
      <c r="A122" s="301"/>
      <c r="B122" s="301"/>
      <c r="C122" s="301"/>
      <c r="D122" s="358"/>
      <c r="E122" s="350"/>
      <c r="F122" s="350"/>
      <c r="G122" s="389"/>
      <c r="H122" s="301"/>
      <c r="I122" s="301"/>
      <c r="J122" s="301"/>
      <c r="K122" s="301"/>
      <c r="L122" s="301"/>
      <c r="M122" s="301"/>
      <c r="N122" s="301"/>
      <c r="O122" s="301"/>
      <c r="P122" s="301"/>
      <c r="Q122" s="301"/>
      <c r="R122" s="301"/>
      <c r="S122" s="301"/>
      <c r="T122" s="301"/>
      <c r="U122" s="301"/>
      <c r="V122" s="301"/>
      <c r="W122" s="301"/>
      <c r="X122" s="301"/>
      <c r="Y122" s="301"/>
      <c r="Z122" s="301"/>
      <c r="AA122" s="301"/>
      <c r="AB122" s="301"/>
      <c r="AC122" s="301"/>
    </row>
    <row r="123" spans="1:29" ht="16.5" hidden="1">
      <c r="A123" s="301"/>
      <c r="B123" s="301"/>
      <c r="C123" s="301"/>
      <c r="D123" s="358"/>
      <c r="E123" s="350"/>
      <c r="F123" s="350"/>
      <c r="G123" s="389"/>
      <c r="H123" s="301"/>
      <c r="I123" s="301"/>
      <c r="J123" s="301"/>
      <c r="K123" s="301"/>
      <c r="L123" s="301"/>
      <c r="M123" s="301"/>
      <c r="N123" s="301"/>
      <c r="O123" s="301"/>
      <c r="P123" s="301"/>
      <c r="Q123" s="301"/>
      <c r="R123" s="301"/>
      <c r="S123" s="301"/>
      <c r="T123" s="301"/>
      <c r="U123" s="301"/>
      <c r="V123" s="301"/>
      <c r="W123" s="301"/>
      <c r="X123" s="301"/>
      <c r="Y123" s="301"/>
      <c r="Z123" s="301"/>
      <c r="AA123" s="301"/>
      <c r="AB123" s="301"/>
      <c r="AC123" s="301"/>
    </row>
    <row r="124" spans="1:29" ht="16.5" hidden="1">
      <c r="A124" s="301"/>
      <c r="B124" s="301"/>
      <c r="C124" s="301"/>
      <c r="D124" s="358"/>
      <c r="E124" s="350"/>
      <c r="F124" s="350"/>
      <c r="G124" s="389"/>
      <c r="H124" s="301"/>
      <c r="I124" s="301"/>
      <c r="J124" s="301"/>
      <c r="K124" s="301"/>
      <c r="L124" s="301"/>
      <c r="M124" s="301"/>
      <c r="N124" s="301"/>
      <c r="O124" s="301"/>
      <c r="P124" s="301"/>
      <c r="Q124" s="301"/>
      <c r="R124" s="301"/>
      <c r="S124" s="301"/>
      <c r="T124" s="301"/>
      <c r="U124" s="301"/>
      <c r="V124" s="301"/>
      <c r="W124" s="301"/>
      <c r="X124" s="301"/>
      <c r="Y124" s="301"/>
      <c r="Z124" s="301"/>
      <c r="AA124" s="301"/>
      <c r="AB124" s="301"/>
      <c r="AC124" s="301"/>
    </row>
    <row r="125" spans="1:29" ht="16.5" hidden="1">
      <c r="A125" s="301"/>
      <c r="B125" s="301"/>
      <c r="C125" s="301"/>
      <c r="D125" s="358"/>
      <c r="E125" s="350"/>
      <c r="F125" s="350"/>
      <c r="G125" s="389"/>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01"/>
    </row>
    <row r="126" spans="1:29" ht="16.5" hidden="1">
      <c r="A126" s="301"/>
      <c r="B126" s="301"/>
      <c r="C126" s="301"/>
      <c r="D126" s="358"/>
      <c r="E126" s="350"/>
      <c r="F126" s="350"/>
      <c r="G126" s="389"/>
      <c r="H126" s="301"/>
      <c r="I126" s="301"/>
      <c r="J126" s="301"/>
      <c r="K126" s="301"/>
      <c r="L126" s="301"/>
      <c r="M126" s="301"/>
      <c r="N126" s="301"/>
      <c r="O126" s="301"/>
      <c r="P126" s="301"/>
      <c r="Q126" s="301"/>
      <c r="R126" s="301"/>
      <c r="S126" s="301"/>
      <c r="T126" s="301"/>
      <c r="U126" s="301"/>
      <c r="V126" s="301"/>
      <c r="W126" s="301"/>
      <c r="X126" s="301"/>
      <c r="Y126" s="301"/>
      <c r="Z126" s="301"/>
      <c r="AA126" s="301"/>
      <c r="AB126" s="301"/>
      <c r="AC126" s="301"/>
    </row>
    <row r="127" spans="1:29" ht="16.5" hidden="1">
      <c r="A127" s="301"/>
      <c r="B127" s="301"/>
      <c r="C127" s="301"/>
      <c r="D127" s="358"/>
      <c r="E127" s="350"/>
      <c r="F127" s="350"/>
      <c r="G127" s="389"/>
      <c r="H127" s="301"/>
      <c r="I127" s="301"/>
      <c r="J127" s="301"/>
      <c r="K127" s="301"/>
      <c r="L127" s="301"/>
      <c r="M127" s="301"/>
      <c r="N127" s="301"/>
      <c r="O127" s="301"/>
      <c r="P127" s="301"/>
      <c r="Q127" s="301"/>
      <c r="R127" s="301"/>
      <c r="S127" s="301"/>
      <c r="T127" s="301"/>
      <c r="U127" s="301"/>
      <c r="V127" s="301"/>
      <c r="W127" s="301"/>
      <c r="X127" s="301"/>
      <c r="Y127" s="301"/>
      <c r="Z127" s="301"/>
      <c r="AA127" s="301"/>
      <c r="AB127" s="301"/>
      <c r="AC127" s="301"/>
    </row>
    <row r="128" spans="1:29" ht="16.5" hidden="1">
      <c r="A128" s="301"/>
      <c r="B128" s="301"/>
      <c r="C128" s="301"/>
      <c r="D128" s="358"/>
      <c r="E128" s="350"/>
      <c r="F128" s="350"/>
      <c r="G128" s="389"/>
      <c r="H128" s="301"/>
      <c r="I128" s="301"/>
      <c r="J128" s="301"/>
      <c r="K128" s="301"/>
      <c r="L128" s="301"/>
      <c r="M128" s="301"/>
      <c r="N128" s="301"/>
      <c r="O128" s="301"/>
      <c r="P128" s="301"/>
      <c r="Q128" s="301"/>
      <c r="R128" s="301"/>
      <c r="S128" s="301"/>
      <c r="T128" s="301"/>
      <c r="U128" s="301"/>
      <c r="V128" s="301"/>
      <c r="W128" s="301"/>
      <c r="X128" s="301"/>
      <c r="Y128" s="301"/>
      <c r="Z128" s="301"/>
      <c r="AA128" s="301"/>
      <c r="AB128" s="301"/>
      <c r="AC128" s="301"/>
    </row>
    <row r="129" spans="1:29" ht="16.5" hidden="1">
      <c r="A129" s="301"/>
      <c r="B129" s="301"/>
      <c r="C129" s="301"/>
      <c r="D129" s="358"/>
      <c r="E129" s="350"/>
      <c r="F129" s="350"/>
      <c r="G129" s="389"/>
      <c r="H129" s="301"/>
      <c r="I129" s="301"/>
      <c r="J129" s="301"/>
      <c r="K129" s="301"/>
      <c r="L129" s="301"/>
      <c r="M129" s="301"/>
      <c r="N129" s="301"/>
      <c r="O129" s="301"/>
      <c r="P129" s="301"/>
      <c r="Q129" s="301"/>
      <c r="R129" s="301"/>
      <c r="S129" s="301"/>
      <c r="T129" s="301"/>
      <c r="U129" s="301"/>
      <c r="V129" s="301"/>
      <c r="W129" s="301"/>
      <c r="X129" s="301"/>
      <c r="Y129" s="301"/>
      <c r="Z129" s="301"/>
      <c r="AA129" s="301"/>
      <c r="AB129" s="301"/>
      <c r="AC129" s="301"/>
    </row>
    <row r="130" spans="1:29" ht="16.5" hidden="1">
      <c r="A130" s="301"/>
      <c r="B130" s="301"/>
      <c r="C130" s="301"/>
      <c r="D130" s="358"/>
      <c r="E130" s="350"/>
      <c r="F130" s="350"/>
      <c r="G130" s="389"/>
      <c r="H130" s="301"/>
      <c r="I130" s="301"/>
      <c r="J130" s="301"/>
      <c r="K130" s="301"/>
      <c r="L130" s="301"/>
      <c r="M130" s="301"/>
      <c r="N130" s="301"/>
      <c r="O130" s="301"/>
      <c r="P130" s="301"/>
      <c r="Q130" s="301"/>
      <c r="R130" s="301"/>
      <c r="S130" s="301"/>
      <c r="T130" s="301"/>
      <c r="U130" s="301"/>
      <c r="V130" s="301"/>
      <c r="W130" s="301"/>
      <c r="X130" s="301"/>
      <c r="Y130" s="301"/>
      <c r="Z130" s="301"/>
      <c r="AA130" s="301"/>
      <c r="AB130" s="301"/>
      <c r="AC130" s="301"/>
    </row>
    <row r="131" spans="1:29" ht="16.5" hidden="1">
      <c r="A131" s="301"/>
      <c r="B131" s="301"/>
      <c r="C131" s="301"/>
      <c r="D131" s="358"/>
      <c r="E131" s="350"/>
      <c r="F131" s="350"/>
      <c r="G131" s="389"/>
      <c r="H131" s="301"/>
      <c r="I131" s="301"/>
      <c r="J131" s="301"/>
      <c r="K131" s="301"/>
      <c r="L131" s="301"/>
      <c r="M131" s="301"/>
      <c r="N131" s="301"/>
      <c r="O131" s="301"/>
      <c r="P131" s="301"/>
      <c r="Q131" s="301"/>
      <c r="R131" s="301"/>
      <c r="S131" s="301"/>
      <c r="T131" s="301"/>
      <c r="U131" s="301"/>
      <c r="V131" s="301"/>
      <c r="W131" s="301"/>
      <c r="X131" s="301"/>
      <c r="Y131" s="301"/>
      <c r="Z131" s="301"/>
      <c r="AA131" s="301"/>
      <c r="AB131" s="301"/>
      <c r="AC131" s="301"/>
    </row>
    <row r="132" spans="1:29" ht="16.5" hidden="1">
      <c r="A132" s="301"/>
      <c r="B132" s="301"/>
      <c r="C132" s="301"/>
      <c r="D132" s="358"/>
      <c r="E132" s="350"/>
      <c r="F132" s="350"/>
      <c r="G132" s="389"/>
      <c r="H132" s="301"/>
      <c r="I132" s="301"/>
      <c r="J132" s="301"/>
      <c r="K132" s="301"/>
      <c r="L132" s="301"/>
      <c r="M132" s="301"/>
      <c r="N132" s="301"/>
      <c r="O132" s="301"/>
      <c r="P132" s="301"/>
      <c r="Q132" s="301"/>
      <c r="R132" s="301"/>
      <c r="S132" s="301"/>
      <c r="T132" s="301"/>
      <c r="U132" s="301"/>
      <c r="V132" s="301"/>
      <c r="W132" s="301"/>
      <c r="X132" s="301"/>
      <c r="Y132" s="301"/>
      <c r="Z132" s="301"/>
      <c r="AA132" s="301"/>
      <c r="AB132" s="301"/>
      <c r="AC132" s="301"/>
    </row>
    <row r="133" spans="1:29" ht="16.5" hidden="1">
      <c r="A133" s="301"/>
      <c r="B133" s="301"/>
      <c r="C133" s="301"/>
      <c r="D133" s="358"/>
      <c r="E133" s="350"/>
      <c r="F133" s="350"/>
      <c r="G133" s="389"/>
      <c r="H133" s="301"/>
      <c r="I133" s="301"/>
      <c r="J133" s="301"/>
      <c r="K133" s="301"/>
      <c r="L133" s="301"/>
      <c r="M133" s="301"/>
      <c r="N133" s="301"/>
      <c r="O133" s="301"/>
      <c r="P133" s="301"/>
      <c r="Q133" s="301"/>
      <c r="R133" s="301"/>
      <c r="S133" s="301"/>
      <c r="T133" s="301"/>
      <c r="U133" s="301"/>
      <c r="V133" s="301"/>
      <c r="W133" s="301"/>
      <c r="X133" s="301"/>
      <c r="Y133" s="301"/>
      <c r="Z133" s="301"/>
      <c r="AA133" s="301"/>
      <c r="AB133" s="301"/>
      <c r="AC133" s="301"/>
    </row>
    <row r="134" spans="1:29" ht="16.5" hidden="1">
      <c r="A134" s="301"/>
      <c r="B134" s="301"/>
      <c r="C134" s="301"/>
      <c r="D134" s="358"/>
      <c r="E134" s="350"/>
      <c r="F134" s="350"/>
      <c r="G134" s="389"/>
      <c r="H134" s="301"/>
      <c r="I134" s="301"/>
      <c r="J134" s="301"/>
      <c r="K134" s="301"/>
      <c r="L134" s="301"/>
      <c r="M134" s="301"/>
      <c r="N134" s="301"/>
      <c r="O134" s="301"/>
      <c r="P134" s="301"/>
      <c r="Q134" s="301"/>
      <c r="R134" s="301"/>
      <c r="S134" s="301"/>
      <c r="T134" s="301"/>
      <c r="U134" s="301"/>
      <c r="V134" s="301"/>
      <c r="W134" s="301"/>
      <c r="X134" s="301"/>
      <c r="Y134" s="301"/>
      <c r="Z134" s="301"/>
      <c r="AA134" s="301"/>
      <c r="AB134" s="301"/>
      <c r="AC134" s="301"/>
    </row>
    <row r="135" spans="1:29" ht="16.5" hidden="1">
      <c r="A135" s="301"/>
      <c r="B135" s="301"/>
      <c r="C135" s="301"/>
      <c r="D135" s="358"/>
      <c r="E135" s="350"/>
      <c r="F135" s="350"/>
      <c r="G135" s="389"/>
      <c r="H135" s="301"/>
      <c r="I135" s="301"/>
      <c r="J135" s="301"/>
      <c r="K135" s="301"/>
      <c r="L135" s="301"/>
      <c r="M135" s="301"/>
      <c r="N135" s="301"/>
      <c r="O135" s="301"/>
      <c r="P135" s="301"/>
      <c r="Q135" s="301"/>
      <c r="R135" s="301"/>
      <c r="S135" s="301"/>
      <c r="T135" s="301"/>
      <c r="U135" s="301"/>
      <c r="V135" s="301"/>
      <c r="W135" s="301"/>
      <c r="X135" s="301"/>
      <c r="Y135" s="301"/>
      <c r="Z135" s="301"/>
      <c r="AA135" s="301"/>
      <c r="AB135" s="301"/>
      <c r="AC135" s="301"/>
    </row>
    <row r="136" spans="1:29" ht="16.5" hidden="1">
      <c r="A136" s="301"/>
      <c r="B136" s="301"/>
      <c r="C136" s="301"/>
      <c r="D136" s="358"/>
      <c r="E136" s="350"/>
      <c r="F136" s="350"/>
      <c r="G136" s="389"/>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row>
    <row r="137" spans="1:29" ht="16.5" hidden="1">
      <c r="A137" s="301"/>
      <c r="B137" s="301"/>
      <c r="C137" s="301"/>
      <c r="D137" s="358"/>
      <c r="E137" s="350"/>
      <c r="F137" s="350"/>
      <c r="G137" s="389"/>
      <c r="H137" s="301"/>
      <c r="I137" s="301"/>
      <c r="J137" s="301"/>
      <c r="K137" s="301"/>
      <c r="L137" s="301"/>
      <c r="M137" s="301"/>
      <c r="N137" s="301"/>
      <c r="O137" s="301"/>
      <c r="P137" s="301"/>
      <c r="Q137" s="301"/>
      <c r="R137" s="301"/>
      <c r="S137" s="301"/>
      <c r="T137" s="301"/>
      <c r="U137" s="301"/>
      <c r="V137" s="301"/>
      <c r="W137" s="301"/>
      <c r="X137" s="301"/>
      <c r="Y137" s="301"/>
      <c r="Z137" s="301"/>
      <c r="AA137" s="301"/>
      <c r="AB137" s="301"/>
      <c r="AC137" s="301"/>
    </row>
    <row r="138" spans="1:29" ht="16.5" hidden="1">
      <c r="A138" s="301"/>
      <c r="B138" s="301"/>
      <c r="C138" s="301"/>
      <c r="D138" s="358"/>
      <c r="E138" s="350"/>
      <c r="F138" s="350"/>
      <c r="G138" s="389"/>
      <c r="H138" s="301"/>
      <c r="I138" s="301"/>
      <c r="J138" s="301"/>
      <c r="K138" s="301"/>
      <c r="L138" s="301"/>
      <c r="M138" s="301"/>
      <c r="N138" s="301"/>
      <c r="O138" s="301"/>
      <c r="P138" s="301"/>
      <c r="Q138" s="301"/>
      <c r="R138" s="301"/>
      <c r="S138" s="301"/>
      <c r="T138" s="301"/>
      <c r="U138" s="301"/>
      <c r="V138" s="301"/>
      <c r="W138" s="301"/>
      <c r="X138" s="301"/>
      <c r="Y138" s="301"/>
      <c r="Z138" s="301"/>
      <c r="AA138" s="301"/>
      <c r="AB138" s="301"/>
      <c r="AC138" s="301"/>
    </row>
    <row r="139" spans="1:29" ht="16.5" hidden="1">
      <c r="A139" s="301"/>
      <c r="B139" s="301"/>
      <c r="C139" s="301"/>
      <c r="D139" s="358"/>
      <c r="E139" s="350"/>
      <c r="F139" s="350"/>
      <c r="G139" s="389"/>
      <c r="H139" s="301"/>
      <c r="I139" s="301"/>
      <c r="J139" s="301"/>
      <c r="K139" s="301"/>
      <c r="L139" s="301"/>
      <c r="M139" s="301"/>
      <c r="N139" s="301"/>
      <c r="O139" s="301"/>
      <c r="P139" s="301"/>
      <c r="Q139" s="301"/>
      <c r="R139" s="301"/>
      <c r="S139" s="301"/>
      <c r="T139" s="301"/>
      <c r="U139" s="301"/>
      <c r="V139" s="301"/>
      <c r="W139" s="301"/>
      <c r="X139" s="301"/>
      <c r="Y139" s="301"/>
      <c r="Z139" s="301"/>
      <c r="AA139" s="301"/>
      <c r="AB139" s="301"/>
      <c r="AC139" s="301"/>
    </row>
    <row r="140" spans="1:29" ht="16.5" hidden="1">
      <c r="A140" s="301"/>
      <c r="B140" s="301"/>
      <c r="C140" s="301"/>
      <c r="D140" s="358"/>
      <c r="E140" s="350"/>
      <c r="F140" s="350"/>
      <c r="G140" s="389"/>
      <c r="H140" s="301"/>
      <c r="I140" s="301"/>
      <c r="J140" s="301"/>
      <c r="K140" s="301"/>
      <c r="L140" s="301"/>
      <c r="M140" s="301"/>
      <c r="N140" s="301"/>
      <c r="O140" s="301"/>
      <c r="P140" s="301"/>
      <c r="Q140" s="301"/>
      <c r="R140" s="301"/>
      <c r="S140" s="301"/>
      <c r="T140" s="301"/>
      <c r="U140" s="301"/>
      <c r="V140" s="301"/>
      <c r="W140" s="301"/>
      <c r="X140" s="301"/>
      <c r="Y140" s="301"/>
      <c r="Z140" s="301"/>
      <c r="AA140" s="301"/>
      <c r="AB140" s="301"/>
      <c r="AC140" s="301"/>
    </row>
    <row r="141" spans="1:29" ht="16.5" hidden="1">
      <c r="A141" s="301"/>
      <c r="B141" s="301"/>
      <c r="C141" s="301"/>
      <c r="D141" s="358"/>
      <c r="E141" s="350"/>
      <c r="F141" s="350"/>
      <c r="G141" s="389"/>
      <c r="H141" s="301"/>
      <c r="I141" s="301"/>
      <c r="J141" s="301"/>
      <c r="K141" s="301"/>
      <c r="L141" s="301"/>
      <c r="M141" s="301"/>
      <c r="N141" s="301"/>
      <c r="O141" s="301"/>
      <c r="P141" s="301"/>
      <c r="Q141" s="301"/>
      <c r="R141" s="301"/>
      <c r="S141" s="301"/>
      <c r="T141" s="301"/>
      <c r="U141" s="301"/>
      <c r="V141" s="301"/>
      <c r="W141" s="301"/>
      <c r="X141" s="301"/>
      <c r="Y141" s="301"/>
      <c r="Z141" s="301"/>
      <c r="AA141" s="301"/>
      <c r="AB141" s="301"/>
      <c r="AC141" s="301"/>
    </row>
    <row r="142" spans="1:29" ht="16.5" hidden="1">
      <c r="A142" s="301"/>
      <c r="B142" s="301"/>
      <c r="C142" s="301"/>
      <c r="D142" s="358"/>
      <c r="E142" s="350"/>
      <c r="F142" s="350"/>
      <c r="G142" s="389"/>
      <c r="H142" s="301"/>
      <c r="I142" s="301"/>
      <c r="J142" s="301"/>
      <c r="K142" s="301"/>
      <c r="L142" s="301"/>
      <c r="M142" s="301"/>
      <c r="N142" s="301"/>
      <c r="O142" s="301"/>
      <c r="P142" s="301"/>
      <c r="Q142" s="301"/>
      <c r="R142" s="301"/>
      <c r="S142" s="301"/>
      <c r="T142" s="301"/>
      <c r="U142" s="301"/>
      <c r="V142" s="301"/>
      <c r="W142" s="301"/>
      <c r="X142" s="301"/>
      <c r="Y142" s="301"/>
      <c r="Z142" s="301"/>
      <c r="AA142" s="301"/>
      <c r="AB142" s="301"/>
      <c r="AC142" s="301"/>
    </row>
    <row r="143" spans="1:29" ht="16.5" hidden="1">
      <c r="A143" s="301"/>
      <c r="B143" s="301"/>
      <c r="C143" s="301"/>
      <c r="D143" s="358"/>
      <c r="E143" s="350"/>
      <c r="F143" s="350"/>
      <c r="G143" s="389"/>
      <c r="H143" s="301"/>
      <c r="I143" s="301"/>
      <c r="J143" s="301"/>
      <c r="K143" s="301"/>
      <c r="L143" s="301"/>
      <c r="M143" s="301"/>
      <c r="N143" s="301"/>
      <c r="O143" s="301"/>
      <c r="P143" s="301"/>
      <c r="Q143" s="301"/>
      <c r="R143" s="301"/>
      <c r="S143" s="301"/>
      <c r="T143" s="301"/>
      <c r="U143" s="301"/>
      <c r="V143" s="301"/>
      <c r="W143" s="301"/>
      <c r="X143" s="301"/>
      <c r="Y143" s="301"/>
      <c r="Z143" s="301"/>
      <c r="AA143" s="301"/>
      <c r="AB143" s="301"/>
      <c r="AC143" s="301"/>
    </row>
    <row r="144" spans="1:29" ht="16.5" hidden="1">
      <c r="A144" s="301"/>
      <c r="B144" s="301"/>
      <c r="C144" s="301"/>
      <c r="D144" s="358"/>
      <c r="E144" s="350"/>
      <c r="F144" s="350"/>
      <c r="G144" s="389"/>
      <c r="H144" s="301"/>
      <c r="I144" s="301"/>
      <c r="J144" s="301"/>
      <c r="K144" s="301"/>
      <c r="L144" s="301"/>
      <c r="M144" s="301"/>
      <c r="N144" s="301"/>
      <c r="O144" s="301"/>
      <c r="P144" s="301"/>
      <c r="Q144" s="301"/>
      <c r="R144" s="301"/>
      <c r="S144" s="301"/>
      <c r="T144" s="301"/>
      <c r="U144" s="301"/>
      <c r="V144" s="301"/>
      <c r="W144" s="301"/>
      <c r="X144" s="301"/>
      <c r="Y144" s="301"/>
      <c r="Z144" s="301"/>
      <c r="AA144" s="301"/>
      <c r="AB144" s="301"/>
      <c r="AC144" s="301"/>
    </row>
    <row r="145" spans="1:29" ht="16.5" hidden="1">
      <c r="A145" s="301"/>
      <c r="B145" s="301"/>
      <c r="C145" s="301"/>
      <c r="D145" s="358"/>
      <c r="E145" s="350"/>
      <c r="F145" s="350"/>
      <c r="G145" s="389"/>
      <c r="H145" s="301"/>
      <c r="I145" s="301"/>
      <c r="J145" s="301"/>
      <c r="K145" s="301"/>
      <c r="L145" s="301"/>
      <c r="M145" s="301"/>
      <c r="N145" s="301"/>
      <c r="O145" s="301"/>
      <c r="P145" s="301"/>
      <c r="Q145" s="301"/>
      <c r="R145" s="301"/>
      <c r="S145" s="301"/>
      <c r="T145" s="301"/>
      <c r="U145" s="301"/>
      <c r="V145" s="301"/>
      <c r="W145" s="301"/>
      <c r="X145" s="301"/>
      <c r="Y145" s="301"/>
      <c r="Z145" s="301"/>
      <c r="AA145" s="301"/>
      <c r="AB145" s="301"/>
      <c r="AC145" s="301"/>
    </row>
    <row r="146" spans="1:29" ht="16.5" hidden="1">
      <c r="A146" s="301"/>
      <c r="B146" s="301"/>
      <c r="C146" s="301"/>
      <c r="D146" s="358"/>
      <c r="E146" s="350"/>
      <c r="F146" s="350"/>
      <c r="G146" s="389"/>
      <c r="H146" s="301"/>
      <c r="I146" s="301"/>
      <c r="J146" s="301"/>
      <c r="K146" s="301"/>
      <c r="L146" s="301"/>
      <c r="M146" s="301"/>
      <c r="N146" s="301"/>
      <c r="O146" s="301"/>
      <c r="P146" s="301"/>
      <c r="Q146" s="301"/>
      <c r="R146" s="301"/>
      <c r="S146" s="301"/>
      <c r="T146" s="301"/>
      <c r="U146" s="301"/>
      <c r="V146" s="301"/>
      <c r="W146" s="301"/>
      <c r="X146" s="301"/>
      <c r="Y146" s="301"/>
      <c r="Z146" s="301"/>
      <c r="AA146" s="301"/>
      <c r="AB146" s="301"/>
      <c r="AC146" s="301"/>
    </row>
    <row r="147" spans="1:29" ht="16.5">
      <c r="A147" s="301"/>
      <c r="B147" s="301"/>
      <c r="C147" s="301"/>
      <c r="D147" s="358"/>
      <c r="E147" s="350"/>
      <c r="F147" s="350"/>
      <c r="G147" s="389"/>
      <c r="H147" s="301"/>
      <c r="I147" s="301"/>
      <c r="J147" s="301"/>
      <c r="K147" s="301"/>
      <c r="L147" s="301"/>
      <c r="M147" s="301"/>
      <c r="N147" s="301"/>
      <c r="O147" s="301"/>
      <c r="P147" s="389"/>
      <c r="Q147" s="389"/>
      <c r="R147" s="389"/>
      <c r="S147" s="389"/>
      <c r="T147" s="301"/>
      <c r="U147" s="301"/>
      <c r="V147" s="301"/>
      <c r="W147" s="301"/>
      <c r="X147" s="301"/>
      <c r="Y147" s="301"/>
      <c r="Z147" s="301"/>
      <c r="AA147" s="301"/>
      <c r="AB147" s="301"/>
      <c r="AC147" s="301"/>
    </row>
    <row r="148" spans="1:29" ht="20.25">
      <c r="A148" s="301" t="s">
        <v>694</v>
      </c>
      <c r="B148" s="176" t="s">
        <v>695</v>
      </c>
      <c r="C148" s="402"/>
      <c r="D148" s="198"/>
      <c r="E148" s="404"/>
      <c r="F148" s="404"/>
      <c r="G148" s="405"/>
      <c r="H148" s="402"/>
      <c r="I148" s="402"/>
      <c r="J148" s="402"/>
      <c r="K148" s="402"/>
      <c r="L148" s="402"/>
      <c r="M148" s="402"/>
      <c r="N148" s="402"/>
      <c r="O148" s="402"/>
      <c r="P148" s="405"/>
      <c r="Q148" s="405"/>
      <c r="R148" s="405"/>
      <c r="S148" s="405"/>
      <c r="T148" s="402"/>
      <c r="U148" s="402"/>
      <c r="V148" s="402"/>
      <c r="W148" s="402"/>
      <c r="X148" s="402"/>
      <c r="Y148" s="402"/>
      <c r="Z148" s="402"/>
      <c r="AA148" s="402"/>
      <c r="AB148" s="301"/>
      <c r="AC148" s="301"/>
    </row>
    <row r="149" spans="1:29" ht="16.5">
      <c r="A149" s="301"/>
      <c r="B149" s="135"/>
      <c r="C149" s="301"/>
      <c r="D149" s="358"/>
      <c r="E149" s="350"/>
      <c r="F149" s="350"/>
      <c r="G149" s="389"/>
      <c r="H149" s="301"/>
      <c r="I149" s="301"/>
      <c r="J149" s="301"/>
      <c r="K149" s="301"/>
      <c r="L149" s="301"/>
      <c r="M149" s="301"/>
      <c r="N149" s="301"/>
      <c r="O149" s="301"/>
      <c r="P149" s="389"/>
      <c r="Q149" s="389"/>
      <c r="R149" s="389"/>
      <c r="S149" s="389"/>
      <c r="T149" s="301"/>
      <c r="U149" s="301"/>
      <c r="V149" s="301"/>
      <c r="W149" s="301"/>
      <c r="X149" s="301"/>
      <c r="Y149" s="301"/>
      <c r="Z149" s="301"/>
      <c r="AA149" s="301"/>
      <c r="AB149" s="301"/>
      <c r="AC149" s="301"/>
    </row>
    <row r="150" spans="1:29" ht="44.45" customHeight="1">
      <c r="A150" s="301"/>
      <c r="B150" s="173"/>
      <c r="C150" s="173"/>
      <c r="D150" s="174"/>
      <c r="E150" s="524" t="s">
        <v>553</v>
      </c>
      <c r="F150" s="525"/>
      <c r="G150" s="526"/>
      <c r="H150" s="173"/>
      <c r="I150" s="173"/>
      <c r="J150" s="173"/>
      <c r="K150" s="173"/>
      <c r="L150" s="173"/>
      <c r="M150" s="173"/>
      <c r="N150" s="173"/>
      <c r="O150" s="175"/>
      <c r="P150" s="175"/>
      <c r="Q150" s="175"/>
      <c r="R150" s="175"/>
      <c r="S150" s="173"/>
      <c r="T150" s="173"/>
      <c r="U150" s="173"/>
      <c r="V150" s="173"/>
      <c r="W150" s="173"/>
      <c r="X150" s="173"/>
      <c r="Y150" s="524" t="s">
        <v>554</v>
      </c>
      <c r="Z150" s="525"/>
      <c r="AA150" s="526"/>
      <c r="AB150" s="301"/>
      <c r="AC150" s="301"/>
    </row>
    <row r="151" spans="1:29" ht="102.6" customHeight="1">
      <c r="A151" s="301"/>
      <c r="B151" s="186" t="s">
        <v>555</v>
      </c>
      <c r="C151" s="142" t="s">
        <v>556</v>
      </c>
      <c r="D151" s="142" t="s">
        <v>557</v>
      </c>
      <c r="E151" s="142" t="s">
        <v>558</v>
      </c>
      <c r="F151" s="142" t="s">
        <v>559</v>
      </c>
      <c r="G151" s="142" t="s">
        <v>560</v>
      </c>
      <c r="H151" s="523" t="s">
        <v>561</v>
      </c>
      <c r="I151" s="523"/>
      <c r="J151" s="523"/>
      <c r="K151" s="523"/>
      <c r="L151" s="523"/>
      <c r="M151" s="523"/>
      <c r="N151" s="523"/>
      <c r="O151" s="523"/>
      <c r="P151" s="523"/>
      <c r="Q151" s="523"/>
      <c r="R151" s="523"/>
      <c r="S151" s="523"/>
      <c r="T151" s="523"/>
      <c r="U151" s="142" t="s">
        <v>562</v>
      </c>
      <c r="V151" s="142" t="s">
        <v>563</v>
      </c>
      <c r="W151" s="142" t="s">
        <v>564</v>
      </c>
      <c r="X151" s="142" t="s">
        <v>565</v>
      </c>
      <c r="Y151" s="142" t="s">
        <v>553</v>
      </c>
      <c r="Z151" s="142" t="s">
        <v>566</v>
      </c>
      <c r="AA151" s="142" t="s">
        <v>567</v>
      </c>
      <c r="AB151" s="301"/>
      <c r="AC151" s="301"/>
    </row>
    <row r="152" spans="1:29" ht="17.25">
      <c r="A152" s="301"/>
      <c r="B152" s="391"/>
      <c r="C152" s="187"/>
      <c r="D152" s="187"/>
      <c r="E152" s="143"/>
      <c r="F152" s="143"/>
      <c r="G152" s="143"/>
      <c r="H152" s="187" t="s">
        <v>642</v>
      </c>
      <c r="I152" s="187" t="s">
        <v>643</v>
      </c>
      <c r="J152" s="187" t="s">
        <v>644</v>
      </c>
      <c r="K152" s="187" t="s">
        <v>645</v>
      </c>
      <c r="L152" s="187" t="s">
        <v>646</v>
      </c>
      <c r="M152" s="187" t="s">
        <v>647</v>
      </c>
      <c r="N152" s="187" t="s">
        <v>648</v>
      </c>
      <c r="O152" s="143" t="s">
        <v>649</v>
      </c>
      <c r="P152" s="143" t="s">
        <v>650</v>
      </c>
      <c r="Q152" s="143" t="s">
        <v>651</v>
      </c>
      <c r="R152" s="143" t="s">
        <v>652</v>
      </c>
      <c r="S152" s="187" t="s">
        <v>653</v>
      </c>
      <c r="T152" s="187" t="s">
        <v>654</v>
      </c>
      <c r="U152" s="187"/>
      <c r="V152" s="187"/>
      <c r="W152" s="187"/>
      <c r="X152" s="187"/>
      <c r="Y152" s="188"/>
      <c r="Z152" s="188"/>
      <c r="AA152" s="188"/>
      <c r="AB152" s="301"/>
      <c r="AC152" s="301"/>
    </row>
    <row r="153" spans="1:29" ht="17.25">
      <c r="A153" s="301"/>
      <c r="B153" s="391"/>
      <c r="C153" s="189" t="s">
        <v>576</v>
      </c>
      <c r="D153" s="189" t="s">
        <v>219</v>
      </c>
      <c r="E153" s="189" t="s">
        <v>219</v>
      </c>
      <c r="F153" s="189" t="s">
        <v>219</v>
      </c>
      <c r="G153" s="189" t="s">
        <v>219</v>
      </c>
      <c r="H153" s="189" t="s">
        <v>219</v>
      </c>
      <c r="I153" s="189" t="s">
        <v>219</v>
      </c>
      <c r="J153" s="189" t="s">
        <v>219</v>
      </c>
      <c r="K153" s="189" t="s">
        <v>219</v>
      </c>
      <c r="L153" s="189" t="s">
        <v>219</v>
      </c>
      <c r="M153" s="189" t="s">
        <v>219</v>
      </c>
      <c r="N153" s="189" t="s">
        <v>219</v>
      </c>
      <c r="O153" s="189" t="s">
        <v>219</v>
      </c>
      <c r="P153" s="189" t="s">
        <v>219</v>
      </c>
      <c r="Q153" s="189" t="s">
        <v>219</v>
      </c>
      <c r="R153" s="189" t="s">
        <v>219</v>
      </c>
      <c r="S153" s="189" t="s">
        <v>219</v>
      </c>
      <c r="T153" s="189" t="s">
        <v>219</v>
      </c>
      <c r="U153" s="189" t="s">
        <v>576</v>
      </c>
      <c r="V153" s="189" t="s">
        <v>219</v>
      </c>
      <c r="W153" s="189" t="s">
        <v>219</v>
      </c>
      <c r="X153" s="189" t="s">
        <v>219</v>
      </c>
      <c r="Y153" s="189" t="s">
        <v>219</v>
      </c>
      <c r="Z153" s="189" t="s">
        <v>219</v>
      </c>
      <c r="AA153" s="189" t="s">
        <v>219</v>
      </c>
      <c r="AB153" s="301"/>
      <c r="AC153" s="301"/>
    </row>
    <row r="154" spans="1:29" ht="16.5">
      <c r="A154" s="301" t="s">
        <v>696</v>
      </c>
      <c r="B154" s="392" t="s">
        <v>578</v>
      </c>
      <c r="C154" s="395"/>
      <c r="D154" s="147"/>
      <c r="E154" s="147"/>
      <c r="F154" s="147"/>
      <c r="G154" s="147"/>
      <c r="H154" s="147"/>
      <c r="I154" s="147"/>
      <c r="J154" s="147"/>
      <c r="K154" s="147"/>
      <c r="L154" s="147"/>
      <c r="M154" s="147"/>
      <c r="N154" s="147"/>
      <c r="O154" s="409"/>
      <c r="P154" s="147"/>
      <c r="Q154" s="147"/>
      <c r="R154" s="147"/>
      <c r="S154" s="147"/>
      <c r="T154" s="147"/>
      <c r="U154" s="169"/>
      <c r="V154" s="147"/>
      <c r="W154" s="147"/>
      <c r="X154" s="147"/>
      <c r="Y154" s="301"/>
      <c r="Z154" s="301"/>
      <c r="AA154" s="399"/>
      <c r="AB154" s="301"/>
      <c r="AC154" s="301"/>
    </row>
    <row r="155" spans="1:29" ht="16.5">
      <c r="A155" s="301" t="s">
        <v>697</v>
      </c>
      <c r="B155" s="392" t="s">
        <v>580</v>
      </c>
      <c r="C155" s="395"/>
      <c r="D155" s="147"/>
      <c r="E155" s="147"/>
      <c r="F155" s="147"/>
      <c r="G155" s="147"/>
      <c r="H155" s="147"/>
      <c r="I155" s="147"/>
      <c r="J155" s="147"/>
      <c r="K155" s="147"/>
      <c r="L155" s="147"/>
      <c r="M155" s="147"/>
      <c r="N155" s="147"/>
      <c r="O155" s="409"/>
      <c r="P155" s="147"/>
      <c r="Q155" s="147"/>
      <c r="R155" s="147"/>
      <c r="S155" s="147"/>
      <c r="T155" s="147"/>
      <c r="U155" s="169"/>
      <c r="V155" s="147"/>
      <c r="W155" s="147"/>
      <c r="X155" s="147"/>
      <c r="Y155" s="301"/>
      <c r="Z155" s="301"/>
      <c r="AA155" s="364"/>
      <c r="AB155" s="301"/>
      <c r="AC155" s="301"/>
    </row>
    <row r="156" spans="1:29" ht="16.5">
      <c r="A156" s="301" t="s">
        <v>698</v>
      </c>
      <c r="B156" s="392" t="s">
        <v>582</v>
      </c>
      <c r="C156" s="395"/>
      <c r="D156" s="147"/>
      <c r="E156" s="147"/>
      <c r="F156" s="147"/>
      <c r="G156" s="147"/>
      <c r="H156" s="147"/>
      <c r="I156" s="147"/>
      <c r="J156" s="147"/>
      <c r="K156" s="147"/>
      <c r="L156" s="147"/>
      <c r="M156" s="147"/>
      <c r="N156" s="147"/>
      <c r="O156" s="409"/>
      <c r="P156" s="147"/>
      <c r="Q156" s="147"/>
      <c r="R156" s="147"/>
      <c r="S156" s="147"/>
      <c r="T156" s="147"/>
      <c r="U156" s="169"/>
      <c r="V156" s="147"/>
      <c r="W156" s="147"/>
      <c r="X156" s="147"/>
      <c r="Y156" s="301"/>
      <c r="Z156" s="301"/>
      <c r="AA156" s="364"/>
      <c r="AB156" s="301"/>
      <c r="AC156" s="301"/>
    </row>
    <row r="157" spans="1:29" ht="16.5">
      <c r="A157" s="301" t="s">
        <v>699</v>
      </c>
      <c r="B157" s="392" t="s">
        <v>584</v>
      </c>
      <c r="C157" s="395"/>
      <c r="D157" s="147"/>
      <c r="E157" s="147"/>
      <c r="F157" s="147"/>
      <c r="G157" s="147"/>
      <c r="H157" s="147"/>
      <c r="I157" s="147"/>
      <c r="J157" s="147"/>
      <c r="K157" s="147"/>
      <c r="L157" s="147"/>
      <c r="M157" s="147"/>
      <c r="N157" s="147"/>
      <c r="O157" s="409"/>
      <c r="P157" s="147"/>
      <c r="Q157" s="147"/>
      <c r="R157" s="147"/>
      <c r="S157" s="147"/>
      <c r="T157" s="147"/>
      <c r="U157" s="169"/>
      <c r="V157" s="147"/>
      <c r="W157" s="147"/>
      <c r="X157" s="147"/>
      <c r="Y157" s="301"/>
      <c r="Z157" s="301"/>
      <c r="AA157" s="364"/>
      <c r="AB157" s="301"/>
      <c r="AC157" s="301"/>
    </row>
    <row r="158" spans="1:29" ht="16.5">
      <c r="A158" s="301" t="s">
        <v>700</v>
      </c>
      <c r="B158" s="392" t="s">
        <v>586</v>
      </c>
      <c r="C158" s="395"/>
      <c r="D158" s="147"/>
      <c r="E158" s="147"/>
      <c r="F158" s="147"/>
      <c r="G158" s="147"/>
      <c r="H158" s="147"/>
      <c r="I158" s="147"/>
      <c r="J158" s="147"/>
      <c r="K158" s="147"/>
      <c r="L158" s="147"/>
      <c r="M158" s="287"/>
      <c r="N158" s="147"/>
      <c r="O158" s="409"/>
      <c r="P158" s="147"/>
      <c r="Q158" s="147"/>
      <c r="R158" s="147"/>
      <c r="S158" s="147"/>
      <c r="T158" s="147"/>
      <c r="U158" s="169"/>
      <c r="V158" s="147"/>
      <c r="W158" s="147"/>
      <c r="X158" s="147"/>
      <c r="Y158" s="301"/>
      <c r="Z158" s="301"/>
      <c r="AA158" s="364"/>
      <c r="AB158" s="301"/>
      <c r="AC158" s="301"/>
    </row>
    <row r="159" spans="1:29" ht="16.5">
      <c r="A159" s="301" t="s">
        <v>701</v>
      </c>
      <c r="B159" s="392" t="s">
        <v>588</v>
      </c>
      <c r="C159" s="395"/>
      <c r="D159" s="147"/>
      <c r="E159" s="147"/>
      <c r="F159" s="147"/>
      <c r="G159" s="147"/>
      <c r="H159" s="147"/>
      <c r="I159" s="147"/>
      <c r="J159" s="147"/>
      <c r="K159" s="147"/>
      <c r="L159" s="147"/>
      <c r="M159" s="147"/>
      <c r="N159" s="147"/>
      <c r="O159" s="409"/>
      <c r="P159" s="147"/>
      <c r="Q159" s="147"/>
      <c r="R159" s="147"/>
      <c r="S159" s="147"/>
      <c r="T159" s="147"/>
      <c r="U159" s="169"/>
      <c r="V159" s="147"/>
      <c r="W159" s="147"/>
      <c r="X159" s="147"/>
      <c r="Y159" s="301"/>
      <c r="Z159" s="301"/>
      <c r="AA159" s="364"/>
      <c r="AB159" s="301"/>
      <c r="AC159" s="301"/>
    </row>
    <row r="160" spans="1:29" ht="16.5">
      <c r="A160" s="301" t="s">
        <v>702</v>
      </c>
      <c r="B160" s="392" t="s">
        <v>590</v>
      </c>
      <c r="C160" s="395"/>
      <c r="D160" s="147"/>
      <c r="E160" s="147"/>
      <c r="F160" s="147"/>
      <c r="G160" s="147"/>
      <c r="H160" s="147"/>
      <c r="I160" s="147"/>
      <c r="J160" s="147"/>
      <c r="K160" s="147"/>
      <c r="L160" s="147"/>
      <c r="M160" s="147"/>
      <c r="N160" s="147"/>
      <c r="O160" s="409"/>
      <c r="P160" s="147"/>
      <c r="Q160" s="147"/>
      <c r="R160" s="147"/>
      <c r="S160" s="147"/>
      <c r="T160" s="147"/>
      <c r="U160" s="169"/>
      <c r="V160" s="147"/>
      <c r="W160" s="147"/>
      <c r="X160" s="147"/>
      <c r="Y160" s="301"/>
      <c r="Z160" s="301"/>
      <c r="AA160" s="364"/>
      <c r="AB160" s="301"/>
      <c r="AC160" s="301"/>
    </row>
    <row r="161" spans="1:29" ht="16.5">
      <c r="A161" s="301" t="s">
        <v>703</v>
      </c>
      <c r="B161" s="392" t="s">
        <v>592</v>
      </c>
      <c r="C161" s="395"/>
      <c r="D161" s="147"/>
      <c r="E161" s="147"/>
      <c r="F161" s="147"/>
      <c r="G161" s="147"/>
      <c r="H161" s="147"/>
      <c r="I161" s="147"/>
      <c r="J161" s="147"/>
      <c r="K161" s="147"/>
      <c r="L161" s="147"/>
      <c r="M161" s="147"/>
      <c r="N161" s="147"/>
      <c r="O161" s="409"/>
      <c r="P161" s="147"/>
      <c r="Q161" s="147"/>
      <c r="R161" s="147"/>
      <c r="S161" s="147"/>
      <c r="T161" s="147"/>
      <c r="U161" s="169"/>
      <c r="V161" s="147"/>
      <c r="W161" s="147"/>
      <c r="X161" s="147"/>
      <c r="Y161" s="301"/>
      <c r="Z161" s="301"/>
      <c r="AA161" s="364"/>
      <c r="AB161" s="301"/>
      <c r="AC161" s="301"/>
    </row>
    <row r="162" spans="1:29" ht="16.5">
      <c r="A162" s="301" t="s">
        <v>704</v>
      </c>
      <c r="B162" s="392" t="s">
        <v>594</v>
      </c>
      <c r="C162" s="395"/>
      <c r="D162" s="147"/>
      <c r="E162" s="147"/>
      <c r="F162" s="147"/>
      <c r="G162" s="147"/>
      <c r="H162" s="147"/>
      <c r="I162" s="147"/>
      <c r="J162" s="147"/>
      <c r="K162" s="147"/>
      <c r="L162" s="147"/>
      <c r="M162" s="147"/>
      <c r="N162" s="147"/>
      <c r="O162" s="409"/>
      <c r="P162" s="147"/>
      <c r="Q162" s="147"/>
      <c r="R162" s="147"/>
      <c r="S162" s="147"/>
      <c r="T162" s="147"/>
      <c r="U162" s="169"/>
      <c r="V162" s="147"/>
      <c r="W162" s="147"/>
      <c r="X162" s="147"/>
      <c r="Y162" s="301"/>
      <c r="Z162" s="301"/>
      <c r="AA162" s="364"/>
      <c r="AB162" s="301"/>
      <c r="AC162" s="301"/>
    </row>
    <row r="163" spans="1:29" ht="16.5">
      <c r="A163" s="301" t="s">
        <v>705</v>
      </c>
      <c r="B163" s="392" t="s">
        <v>596</v>
      </c>
      <c r="C163" s="395"/>
      <c r="D163" s="147"/>
      <c r="E163" s="147"/>
      <c r="F163" s="147"/>
      <c r="G163" s="147"/>
      <c r="H163" s="147"/>
      <c r="I163" s="147"/>
      <c r="J163" s="147"/>
      <c r="K163" s="147"/>
      <c r="L163" s="147"/>
      <c r="M163" s="147"/>
      <c r="N163" s="147"/>
      <c r="O163" s="409"/>
      <c r="P163" s="147"/>
      <c r="Q163" s="147"/>
      <c r="R163" s="147"/>
      <c r="S163" s="147"/>
      <c r="T163" s="147"/>
      <c r="U163" s="169"/>
      <c r="V163" s="147"/>
      <c r="W163" s="147"/>
      <c r="X163" s="147"/>
      <c r="Y163" s="301"/>
      <c r="Z163" s="301"/>
      <c r="AA163" s="364"/>
      <c r="AB163" s="301"/>
      <c r="AC163" s="301"/>
    </row>
    <row r="164" spans="1:29" ht="16.5">
      <c r="A164" s="301" t="s">
        <v>706</v>
      </c>
      <c r="B164" s="392" t="s">
        <v>598</v>
      </c>
      <c r="C164" s="395"/>
      <c r="D164" s="147"/>
      <c r="E164" s="147"/>
      <c r="F164" s="147"/>
      <c r="G164" s="147"/>
      <c r="H164" s="147"/>
      <c r="I164" s="147"/>
      <c r="J164" s="147"/>
      <c r="K164" s="147"/>
      <c r="L164" s="147"/>
      <c r="M164" s="147"/>
      <c r="N164" s="147"/>
      <c r="O164" s="409"/>
      <c r="P164" s="147"/>
      <c r="Q164" s="147"/>
      <c r="R164" s="147"/>
      <c r="S164" s="147"/>
      <c r="T164" s="147"/>
      <c r="U164" s="169"/>
      <c r="V164" s="147"/>
      <c r="W164" s="147"/>
      <c r="X164" s="147"/>
      <c r="Y164" s="301"/>
      <c r="Z164" s="301"/>
      <c r="AA164" s="364"/>
      <c r="AB164" s="301"/>
      <c r="AC164" s="301"/>
    </row>
    <row r="165" spans="1:29" ht="16.5">
      <c r="A165" s="301" t="s">
        <v>707</v>
      </c>
      <c r="B165" s="392" t="s">
        <v>600</v>
      </c>
      <c r="C165" s="395"/>
      <c r="D165" s="147"/>
      <c r="E165" s="147"/>
      <c r="F165" s="147"/>
      <c r="G165" s="147"/>
      <c r="H165" s="147"/>
      <c r="I165" s="147"/>
      <c r="J165" s="147"/>
      <c r="K165" s="147"/>
      <c r="L165" s="147"/>
      <c r="M165" s="147"/>
      <c r="N165" s="147"/>
      <c r="O165" s="409"/>
      <c r="P165" s="147"/>
      <c r="Q165" s="147"/>
      <c r="R165" s="147"/>
      <c r="S165" s="147"/>
      <c r="T165" s="147"/>
      <c r="U165" s="169"/>
      <c r="V165" s="147"/>
      <c r="W165" s="147"/>
      <c r="X165" s="147"/>
      <c r="Y165" s="301"/>
      <c r="Z165" s="301"/>
      <c r="AA165" s="364"/>
      <c r="AB165" s="301"/>
      <c r="AC165" s="301"/>
    </row>
    <row r="166" spans="1:29" ht="16.5">
      <c r="A166" s="301" t="s">
        <v>708</v>
      </c>
      <c r="B166" s="392"/>
      <c r="C166" s="395"/>
      <c r="D166" s="144">
        <f>SUM(D154:D165)</f>
        <v>0</v>
      </c>
      <c r="E166" s="144">
        <f t="shared" ref="E166:X166" si="106">SUM(E154:E165)</f>
        <v>0</v>
      </c>
      <c r="F166" s="144">
        <f t="shared" si="106"/>
        <v>0</v>
      </c>
      <c r="G166" s="144">
        <f t="shared" si="106"/>
        <v>0</v>
      </c>
      <c r="H166" s="144">
        <f t="shared" si="106"/>
        <v>0</v>
      </c>
      <c r="I166" s="144">
        <f t="shared" si="106"/>
        <v>0</v>
      </c>
      <c r="J166" s="144">
        <f t="shared" si="106"/>
        <v>0</v>
      </c>
      <c r="K166" s="144">
        <f t="shared" si="106"/>
        <v>0</v>
      </c>
      <c r="L166" s="144">
        <f t="shared" si="106"/>
        <v>0</v>
      </c>
      <c r="M166" s="144">
        <f t="shared" si="106"/>
        <v>0</v>
      </c>
      <c r="N166" s="144">
        <f t="shared" si="106"/>
        <v>0</v>
      </c>
      <c r="O166" s="144">
        <f t="shared" si="106"/>
        <v>0</v>
      </c>
      <c r="P166" s="144">
        <f t="shared" si="106"/>
        <v>0</v>
      </c>
      <c r="Q166" s="144">
        <f t="shared" si="106"/>
        <v>0</v>
      </c>
      <c r="R166" s="144">
        <f t="shared" si="106"/>
        <v>0</v>
      </c>
      <c r="S166" s="144">
        <f t="shared" si="106"/>
        <v>0</v>
      </c>
      <c r="T166" s="144">
        <f t="shared" si="106"/>
        <v>0</v>
      </c>
      <c r="U166" s="169"/>
      <c r="V166" s="144">
        <f t="shared" si="106"/>
        <v>0</v>
      </c>
      <c r="W166" s="144">
        <f t="shared" si="106"/>
        <v>0</v>
      </c>
      <c r="X166" s="144">
        <f t="shared" si="106"/>
        <v>0</v>
      </c>
      <c r="Y166" s="301"/>
      <c r="Z166" s="301"/>
      <c r="AA166" s="364"/>
      <c r="AB166" s="301"/>
      <c r="AC166" s="301"/>
    </row>
    <row r="167" spans="1:29" ht="16.5">
      <c r="A167" s="301" t="s">
        <v>709</v>
      </c>
      <c r="B167" s="400">
        <v>1</v>
      </c>
      <c r="C167" s="395"/>
      <c r="D167" s="147"/>
      <c r="E167" s="147"/>
      <c r="F167" s="147"/>
      <c r="G167" s="147"/>
      <c r="H167" s="147"/>
      <c r="I167" s="147"/>
      <c r="J167" s="147"/>
      <c r="K167" s="147"/>
      <c r="L167" s="147"/>
      <c r="M167" s="147"/>
      <c r="N167" s="147"/>
      <c r="O167" s="409"/>
      <c r="P167" s="147"/>
      <c r="Q167" s="147"/>
      <c r="R167" s="147"/>
      <c r="S167" s="147"/>
      <c r="T167" s="147"/>
      <c r="U167" s="169"/>
      <c r="V167" s="147"/>
      <c r="W167" s="147"/>
      <c r="X167" s="147"/>
      <c r="Y167" s="301"/>
      <c r="Z167" s="301"/>
      <c r="AA167" s="364"/>
      <c r="AB167" s="301"/>
      <c r="AC167" s="301"/>
    </row>
    <row r="168" spans="1:29" ht="16.5">
      <c r="A168" s="301" t="s">
        <v>710</v>
      </c>
      <c r="B168" s="401" t="s">
        <v>249</v>
      </c>
      <c r="C168" s="395"/>
      <c r="D168" s="144">
        <f>SUM(D166,D167)</f>
        <v>0</v>
      </c>
      <c r="E168" s="144">
        <f t="shared" ref="E168:X168" si="107">SUM(E166,E167)</f>
        <v>0</v>
      </c>
      <c r="F168" s="144">
        <f t="shared" si="107"/>
        <v>0</v>
      </c>
      <c r="G168" s="144">
        <f t="shared" si="107"/>
        <v>0</v>
      </c>
      <c r="H168" s="144">
        <f t="shared" si="107"/>
        <v>0</v>
      </c>
      <c r="I168" s="144">
        <f t="shared" si="107"/>
        <v>0</v>
      </c>
      <c r="J168" s="144">
        <f t="shared" si="107"/>
        <v>0</v>
      </c>
      <c r="K168" s="144">
        <f t="shared" si="107"/>
        <v>0</v>
      </c>
      <c r="L168" s="144">
        <f t="shared" si="107"/>
        <v>0</v>
      </c>
      <c r="M168" s="144">
        <f t="shared" si="107"/>
        <v>0</v>
      </c>
      <c r="N168" s="144">
        <f t="shared" si="107"/>
        <v>0</v>
      </c>
      <c r="O168" s="144">
        <f t="shared" si="107"/>
        <v>0</v>
      </c>
      <c r="P168" s="144">
        <f t="shared" si="107"/>
        <v>0</v>
      </c>
      <c r="Q168" s="144">
        <f t="shared" si="107"/>
        <v>0</v>
      </c>
      <c r="R168" s="144">
        <f t="shared" si="107"/>
        <v>0</v>
      </c>
      <c r="S168" s="144">
        <f t="shared" si="107"/>
        <v>0</v>
      </c>
      <c r="T168" s="144">
        <f t="shared" si="107"/>
        <v>0</v>
      </c>
      <c r="U168" s="169"/>
      <c r="V168" s="144">
        <f t="shared" si="107"/>
        <v>0</v>
      </c>
      <c r="W168" s="144">
        <f t="shared" si="107"/>
        <v>0</v>
      </c>
      <c r="X168" s="144">
        <f t="shared" si="107"/>
        <v>0</v>
      </c>
      <c r="Y168" s="147"/>
      <c r="Z168" s="147"/>
      <c r="AA168" s="147"/>
      <c r="AB168" s="301"/>
      <c r="AC168" s="301"/>
    </row>
    <row r="169" spans="1:29" ht="16.5">
      <c r="A169" s="301" t="s">
        <v>711</v>
      </c>
      <c r="B169" s="301" t="s">
        <v>562</v>
      </c>
      <c r="C169" s="301"/>
      <c r="D169" s="358"/>
      <c r="E169" s="350"/>
      <c r="F169" s="350"/>
      <c r="G169" s="389"/>
      <c r="H169" s="137"/>
      <c r="I169" s="137"/>
      <c r="J169" s="137"/>
      <c r="K169" s="137"/>
      <c r="L169" s="137"/>
      <c r="M169" s="137"/>
      <c r="N169" s="137"/>
      <c r="O169" s="137"/>
      <c r="P169" s="137"/>
      <c r="Q169" s="137"/>
      <c r="R169" s="137"/>
      <c r="S169" s="137"/>
      <c r="T169" s="137"/>
      <c r="U169" s="301"/>
      <c r="V169" s="301"/>
      <c r="W169" s="301"/>
      <c r="X169" s="301"/>
      <c r="Y169" s="301"/>
      <c r="Z169" s="301"/>
      <c r="AA169" s="301"/>
      <c r="AB169" s="301"/>
      <c r="AC169" s="301"/>
    </row>
    <row r="170" spans="1:29" ht="16.5">
      <c r="A170" s="301" t="s">
        <v>712</v>
      </c>
      <c r="B170" s="301" t="s">
        <v>606</v>
      </c>
      <c r="C170" s="301"/>
      <c r="D170" s="358"/>
      <c r="E170" s="350"/>
      <c r="F170" s="350"/>
      <c r="G170" s="389"/>
      <c r="H170" s="301"/>
      <c r="I170" s="301"/>
      <c r="J170" s="301"/>
      <c r="K170" s="301"/>
      <c r="L170" s="301"/>
      <c r="M170" s="301"/>
      <c r="N170" s="301"/>
      <c r="O170" s="301"/>
      <c r="P170" s="301"/>
      <c r="Q170" s="301"/>
      <c r="R170" s="301"/>
      <c r="S170" s="301"/>
      <c r="T170" s="301"/>
      <c r="U170" s="301"/>
      <c r="V170" s="185" t="str">
        <f>IFERROR(V168/G168,"")</f>
        <v/>
      </c>
      <c r="W170" s="170"/>
      <c r="X170" s="301"/>
      <c r="Y170" s="301"/>
      <c r="Z170" s="301"/>
      <c r="AA170" s="301"/>
      <c r="AB170" s="301"/>
      <c r="AC170" s="301"/>
    </row>
    <row r="171" spans="1:29" ht="16.5">
      <c r="A171" s="301" t="s">
        <v>713</v>
      </c>
      <c r="B171" s="301" t="s">
        <v>608</v>
      </c>
      <c r="C171" s="301"/>
      <c r="D171" s="358"/>
      <c r="E171" s="350"/>
      <c r="F171" s="350"/>
      <c r="G171" s="389"/>
      <c r="H171" s="301"/>
      <c r="I171" s="301"/>
      <c r="J171" s="301"/>
      <c r="K171" s="301"/>
      <c r="L171" s="301"/>
      <c r="M171" s="301"/>
      <c r="N171" s="301"/>
      <c r="O171" s="301"/>
      <c r="P171" s="301"/>
      <c r="Q171" s="301"/>
      <c r="R171" s="301"/>
      <c r="S171" s="301"/>
      <c r="T171" s="301"/>
      <c r="U171" s="301"/>
      <c r="V171" s="185" t="str">
        <f>IFERROR((V168-V167)/(G168-G167),"")</f>
        <v/>
      </c>
      <c r="W171" s="170"/>
      <c r="X171" s="301"/>
      <c r="Y171" s="301"/>
      <c r="Z171" s="301"/>
      <c r="AA171" s="301"/>
      <c r="AB171" s="301"/>
      <c r="AC171" s="301"/>
    </row>
    <row r="172" spans="1:29" ht="16.5">
      <c r="A172" s="301"/>
      <c r="B172" s="301"/>
      <c r="C172" s="301"/>
      <c r="D172" s="358"/>
      <c r="E172" s="350"/>
      <c r="F172" s="350"/>
      <c r="G172" s="389"/>
      <c r="H172" s="301"/>
      <c r="I172" s="301"/>
      <c r="J172" s="301"/>
      <c r="K172" s="301"/>
      <c r="L172" s="301"/>
      <c r="M172" s="301"/>
      <c r="N172" s="301"/>
      <c r="O172" s="301"/>
      <c r="P172" s="301"/>
      <c r="Q172" s="301"/>
      <c r="R172" s="301"/>
      <c r="S172" s="301"/>
      <c r="T172" s="301"/>
      <c r="U172" s="301"/>
      <c r="V172" s="172"/>
      <c r="W172" s="301"/>
      <c r="X172" s="301"/>
      <c r="Y172" s="301"/>
      <c r="Z172" s="301"/>
      <c r="AA172" s="301"/>
      <c r="AB172" s="301"/>
      <c r="AC172" s="301"/>
    </row>
    <row r="173" spans="1:29" ht="16.5">
      <c r="A173" s="301"/>
      <c r="B173" s="301"/>
      <c r="C173" s="301"/>
      <c r="D173" s="358"/>
      <c r="E173" s="350"/>
      <c r="F173" s="350"/>
      <c r="G173" s="389"/>
      <c r="H173" s="301"/>
      <c r="I173" s="301"/>
      <c r="J173" s="301"/>
      <c r="K173" s="301"/>
      <c r="L173" s="301"/>
      <c r="M173" s="301"/>
      <c r="N173" s="301"/>
      <c r="O173" s="301"/>
      <c r="P173" s="301"/>
      <c r="Q173" s="301"/>
      <c r="R173" s="301"/>
      <c r="S173" s="301"/>
      <c r="T173" s="301"/>
      <c r="U173" s="301"/>
      <c r="V173" s="172"/>
      <c r="W173" s="301"/>
      <c r="X173" s="301"/>
      <c r="Y173" s="301"/>
      <c r="Z173" s="301"/>
      <c r="AA173" s="301"/>
      <c r="AB173" s="301"/>
      <c r="AC173" s="301"/>
    </row>
    <row r="174" spans="1:29" ht="16.5">
      <c r="A174" s="301"/>
      <c r="B174" s="301"/>
      <c r="C174" s="301"/>
      <c r="D174" s="358"/>
      <c r="E174" s="350"/>
      <c r="F174" s="350"/>
      <c r="G174" s="389"/>
      <c r="H174" s="301"/>
      <c r="I174" s="301"/>
      <c r="J174" s="301"/>
      <c r="K174" s="301"/>
      <c r="L174" s="301"/>
      <c r="M174" s="301"/>
      <c r="N174" s="301"/>
      <c r="O174" s="301"/>
      <c r="P174" s="389"/>
      <c r="Q174" s="389"/>
      <c r="R174" s="389"/>
      <c r="S174" s="389"/>
      <c r="T174" s="301"/>
      <c r="U174" s="301"/>
      <c r="V174" s="301"/>
      <c r="W174" s="301"/>
      <c r="X174" s="301"/>
      <c r="Y174" s="301"/>
      <c r="Z174" s="301"/>
      <c r="AA174" s="301"/>
      <c r="AB174" s="301"/>
      <c r="AC174" s="301"/>
    </row>
    <row r="175" spans="1:29">
      <c r="E175" s="7"/>
    </row>
    <row r="176" spans="1:29">
      <c r="E176" s="7"/>
    </row>
    <row r="177" spans="5:5">
      <c r="E177" s="7"/>
    </row>
  </sheetData>
  <sheetProtection formatColumns="0" formatRows="0"/>
  <dataConsolidate/>
  <mergeCells count="16">
    <mergeCell ref="B1:V1"/>
    <mergeCell ref="E150:G150"/>
    <mergeCell ref="Y97:AA97"/>
    <mergeCell ref="Y150:AA150"/>
    <mergeCell ref="Y70:AA70"/>
    <mergeCell ref="E5:G5"/>
    <mergeCell ref="E31:G31"/>
    <mergeCell ref="E70:G70"/>
    <mergeCell ref="E97:G97"/>
    <mergeCell ref="H151:T151"/>
    <mergeCell ref="T5:V5"/>
    <mergeCell ref="T31:V31"/>
    <mergeCell ref="H71:T71"/>
    <mergeCell ref="H98:T98"/>
    <mergeCell ref="H6:O6"/>
    <mergeCell ref="H32:O32"/>
  </mergeCells>
  <printOptions headings="1" gridLines="1"/>
  <pageMargins left="0.70866141732283472" right="0.70866141732283472" top="0.74803149606299213" bottom="0.74803149606299213" header="0.31496062992125984" footer="0.31496062992125984"/>
  <pageSetup paperSize="8" scale="46" fitToHeight="2" orientation="landscape" r:id="rId1"/>
  <headerFooter>
    <oddHeader>&amp;C&amp;"Aptos"&amp;10&amp;K000000 IN CONFIDENCE&amp;1#_x000D_&amp;R&amp;Z&amp;F
&amp;A</oddHeader>
    <oddFooter>&amp;C_x000D_&amp;1#&amp;"Aptos"&amp;10&amp;K000000 IN CONFIDENCE</oddFooter>
  </headerFooter>
  <rowBreaks count="1" manualBreakCount="1">
    <brk id="68"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A499"/>
  </sheetPr>
  <dimension ref="A1:AC367"/>
  <sheetViews>
    <sheetView showGridLines="0" view="pageBreakPreview" zoomScale="85" zoomScaleNormal="40" zoomScaleSheetLayoutView="85" workbookViewId="0">
      <selection activeCell="A290" sqref="A290:XFD290"/>
    </sheetView>
  </sheetViews>
  <sheetFormatPr defaultColWidth="9" defaultRowHeight="14.25"/>
  <cols>
    <col min="1" max="1" width="9.625" style="3" customWidth="1"/>
    <col min="2" max="2" width="69.625" style="3" bestFit="1" customWidth="1"/>
    <col min="3" max="5" width="15.625" style="3" customWidth="1"/>
    <col min="6" max="6" width="16.75" style="3" customWidth="1"/>
    <col min="7" max="23" width="15.625" style="3" customWidth="1"/>
    <col min="24" max="24" width="17.5" style="3" customWidth="1"/>
    <col min="25" max="27" width="15.625" style="3" customWidth="1"/>
    <col min="28" max="28" width="21.125" style="3" customWidth="1"/>
    <col min="29" max="29" width="2.875" style="3" customWidth="1"/>
    <col min="30" max="16384" width="9" style="3"/>
  </cols>
  <sheetData>
    <row r="1" spans="1:29" ht="40.5">
      <c r="A1" s="134"/>
      <c r="B1" s="528" t="s">
        <v>714</v>
      </c>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134"/>
    </row>
    <row r="2" spans="1:29" ht="16.5">
      <c r="A2" s="328"/>
      <c r="B2" s="199"/>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row>
    <row r="3" spans="1:29" ht="16.5">
      <c r="A3" s="328"/>
      <c r="B3" s="141" t="s">
        <v>715</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row>
    <row r="4" spans="1:29" ht="20.25">
      <c r="A4" s="328" t="s">
        <v>716</v>
      </c>
      <c r="B4" s="519" t="s">
        <v>717</v>
      </c>
      <c r="C4" s="520"/>
      <c r="D4" s="520"/>
      <c r="E4" s="520"/>
      <c r="F4" s="521"/>
      <c r="G4" s="328"/>
      <c r="H4" s="328"/>
      <c r="I4" s="202" t="s">
        <v>86</v>
      </c>
      <c r="J4" s="328"/>
      <c r="K4" s="328"/>
      <c r="L4" s="328"/>
      <c r="M4" s="328"/>
      <c r="N4" s="328"/>
      <c r="O4" s="328"/>
      <c r="P4" s="328"/>
      <c r="Q4" s="328"/>
      <c r="R4" s="328"/>
      <c r="S4" s="328"/>
      <c r="T4" s="328"/>
      <c r="U4" s="328"/>
      <c r="V4" s="328"/>
      <c r="W4" s="328"/>
      <c r="X4" s="328"/>
      <c r="Y4" s="328"/>
      <c r="Z4" s="328"/>
      <c r="AA4" s="328"/>
      <c r="AB4" s="328"/>
      <c r="AC4" s="328"/>
    </row>
    <row r="5" spans="1:29" ht="101.25">
      <c r="A5" s="328"/>
      <c r="B5" s="200"/>
      <c r="C5" s="180" t="s">
        <v>325</v>
      </c>
      <c r="D5" s="142" t="s">
        <v>326</v>
      </c>
      <c r="E5" s="142" t="s">
        <v>327</v>
      </c>
      <c r="F5" s="142" t="s">
        <v>328</v>
      </c>
      <c r="G5" s="328"/>
      <c r="H5" s="328"/>
      <c r="I5" s="142" t="s">
        <v>329</v>
      </c>
      <c r="J5" s="328"/>
      <c r="K5" s="328"/>
      <c r="L5" s="328"/>
      <c r="M5" s="328"/>
      <c r="N5" s="328"/>
      <c r="O5" s="328"/>
      <c r="P5" s="328"/>
      <c r="Q5" s="328"/>
      <c r="R5" s="328"/>
      <c r="S5" s="328"/>
      <c r="T5" s="328"/>
      <c r="U5" s="328"/>
      <c r="V5" s="328"/>
      <c r="W5" s="328"/>
      <c r="X5" s="328"/>
      <c r="Y5" s="328"/>
      <c r="Z5" s="328"/>
      <c r="AA5" s="328"/>
      <c r="AB5" s="328"/>
      <c r="AC5" s="328"/>
    </row>
    <row r="6" spans="1:29" ht="16.5">
      <c r="A6" s="328" t="s">
        <v>718</v>
      </c>
      <c r="B6" s="539" t="s">
        <v>332</v>
      </c>
      <c r="C6" s="363">
        <v>0</v>
      </c>
      <c r="D6" s="122"/>
      <c r="E6" s="145">
        <f>D6*C6</f>
        <v>0</v>
      </c>
      <c r="F6" s="145">
        <f>E6*9%</f>
        <v>0</v>
      </c>
      <c r="G6" s="328"/>
      <c r="H6" s="328"/>
      <c r="I6" s="122"/>
      <c r="J6" s="328"/>
      <c r="K6" s="328"/>
      <c r="L6" s="328"/>
      <c r="M6" s="328"/>
      <c r="N6" s="328"/>
      <c r="O6" s="328"/>
      <c r="P6" s="328"/>
      <c r="Q6" s="328"/>
      <c r="R6" s="328"/>
      <c r="S6" s="328"/>
      <c r="T6" s="328"/>
      <c r="U6" s="328"/>
      <c r="V6" s="328"/>
      <c r="W6" s="328"/>
      <c r="X6" s="328"/>
      <c r="Y6" s="328"/>
      <c r="Z6" s="328"/>
      <c r="AA6" s="328"/>
      <c r="AB6" s="328"/>
      <c r="AC6" s="328"/>
    </row>
    <row r="7" spans="1:29" ht="16.5">
      <c r="A7" s="328" t="s">
        <v>719</v>
      </c>
      <c r="B7" s="540"/>
      <c r="C7" s="363">
        <v>0.2</v>
      </c>
      <c r="D7" s="122"/>
      <c r="E7" s="145">
        <f t="shared" ref="E7:E9" si="0">D7*C7</f>
        <v>0</v>
      </c>
      <c r="F7" s="145">
        <f t="shared" ref="F7:F10" si="1">E7*9%</f>
        <v>0</v>
      </c>
      <c r="G7" s="328"/>
      <c r="H7" s="328"/>
      <c r="I7" s="122"/>
      <c r="J7" s="328"/>
      <c r="K7" s="328"/>
      <c r="L7" s="328"/>
      <c r="M7" s="328"/>
      <c r="N7" s="328"/>
      <c r="O7" s="328"/>
      <c r="P7" s="328"/>
      <c r="Q7" s="328"/>
      <c r="R7" s="328"/>
      <c r="S7" s="328"/>
      <c r="T7" s="328"/>
      <c r="U7" s="328"/>
      <c r="V7" s="328"/>
      <c r="W7" s="328"/>
      <c r="X7" s="328"/>
      <c r="Y7" s="328"/>
      <c r="Z7" s="328"/>
      <c r="AA7" s="328"/>
      <c r="AB7" s="328"/>
      <c r="AC7" s="328"/>
    </row>
    <row r="8" spans="1:29" ht="16.5">
      <c r="A8" s="328" t="s">
        <v>720</v>
      </c>
      <c r="B8" s="540"/>
      <c r="C8" s="363">
        <v>0.5</v>
      </c>
      <c r="D8" s="122"/>
      <c r="E8" s="145">
        <f t="shared" si="0"/>
        <v>0</v>
      </c>
      <c r="F8" s="145">
        <f t="shared" si="1"/>
        <v>0</v>
      </c>
      <c r="G8" s="328"/>
      <c r="H8" s="328"/>
      <c r="I8" s="122"/>
      <c r="J8" s="343"/>
      <c r="K8" s="343"/>
      <c r="L8" s="343"/>
      <c r="M8" s="343"/>
      <c r="N8" s="343"/>
      <c r="O8" s="343"/>
      <c r="P8" s="343"/>
      <c r="Q8" s="343"/>
      <c r="R8" s="343"/>
      <c r="S8" s="343"/>
      <c r="T8" s="343"/>
      <c r="U8" s="330"/>
      <c r="V8" s="330"/>
      <c r="W8" s="330"/>
      <c r="X8" s="330"/>
      <c r="Y8" s="330"/>
      <c r="Z8" s="101"/>
      <c r="AA8" s="101"/>
      <c r="AB8" s="101"/>
      <c r="AC8" s="328"/>
    </row>
    <row r="9" spans="1:29" ht="16.5">
      <c r="A9" s="328" t="s">
        <v>721</v>
      </c>
      <c r="B9" s="540"/>
      <c r="C9" s="363">
        <v>1</v>
      </c>
      <c r="D9" s="122"/>
      <c r="E9" s="145">
        <f t="shared" si="0"/>
        <v>0</v>
      </c>
      <c r="F9" s="145">
        <f t="shared" si="1"/>
        <v>0</v>
      </c>
      <c r="G9" s="328"/>
      <c r="H9" s="328"/>
      <c r="I9" s="122"/>
      <c r="J9" s="410"/>
      <c r="K9" s="410"/>
      <c r="L9" s="410"/>
      <c r="M9" s="410"/>
      <c r="N9" s="410"/>
      <c r="O9" s="410"/>
      <c r="P9" s="410"/>
      <c r="Q9" s="411"/>
      <c r="R9" s="411"/>
      <c r="S9" s="411"/>
      <c r="T9" s="411"/>
      <c r="U9" s="412"/>
      <c r="V9" s="412"/>
      <c r="W9" s="330"/>
      <c r="X9" s="330"/>
      <c r="Y9" s="330"/>
      <c r="Z9" s="330"/>
      <c r="AA9" s="330"/>
      <c r="AB9" s="330"/>
      <c r="AC9" s="328"/>
    </row>
    <row r="10" spans="1:29" ht="16.5">
      <c r="A10" s="328" t="s">
        <v>722</v>
      </c>
      <c r="B10" s="540"/>
      <c r="C10" s="363">
        <v>1.5</v>
      </c>
      <c r="D10" s="122"/>
      <c r="E10" s="145">
        <f>D10*C10</f>
        <v>0</v>
      </c>
      <c r="F10" s="145">
        <f t="shared" si="1"/>
        <v>0</v>
      </c>
      <c r="G10" s="328"/>
      <c r="H10" s="328"/>
      <c r="I10" s="122"/>
      <c r="J10" s="330"/>
      <c r="K10" s="330"/>
      <c r="L10" s="330"/>
      <c r="M10" s="330"/>
      <c r="N10" s="330"/>
      <c r="O10" s="330"/>
      <c r="P10" s="330"/>
      <c r="Q10" s="330"/>
      <c r="R10" s="330"/>
      <c r="S10" s="330"/>
      <c r="T10" s="330"/>
      <c r="U10" s="412"/>
      <c r="V10" s="412"/>
      <c r="W10" s="330"/>
      <c r="X10" s="330"/>
      <c r="Y10" s="330"/>
      <c r="Z10" s="330"/>
      <c r="AA10" s="330"/>
      <c r="AB10" s="330"/>
      <c r="AC10" s="328"/>
    </row>
    <row r="11" spans="1:29" ht="16.5">
      <c r="A11" s="328" t="s">
        <v>723</v>
      </c>
      <c r="B11" s="541"/>
      <c r="C11" s="367"/>
      <c r="D11" s="145">
        <f>SUM(D6:D10)</f>
        <v>0</v>
      </c>
      <c r="E11" s="145">
        <f>SUM(E6:E10)</f>
        <v>0</v>
      </c>
      <c r="F11" s="145">
        <f>SUM(F6:F10)</f>
        <v>0</v>
      </c>
      <c r="G11" s="328"/>
      <c r="H11" s="328"/>
      <c r="I11" s="145">
        <f>SUM(I6:I10)</f>
        <v>0</v>
      </c>
      <c r="J11" s="330"/>
      <c r="K11" s="330"/>
      <c r="L11" s="330"/>
      <c r="M11" s="330"/>
      <c r="N11" s="330"/>
      <c r="O11" s="330"/>
      <c r="P11" s="330"/>
      <c r="Q11" s="330"/>
      <c r="R11" s="330"/>
      <c r="S11" s="330"/>
      <c r="T11" s="330"/>
      <c r="U11" s="412"/>
      <c r="V11" s="412"/>
      <c r="W11" s="330"/>
      <c r="X11" s="330"/>
      <c r="Y11" s="330"/>
      <c r="Z11" s="330"/>
      <c r="AA11" s="330"/>
      <c r="AB11" s="330"/>
      <c r="AC11" s="328"/>
    </row>
    <row r="12" spans="1:29" ht="15" customHeight="1">
      <c r="A12" s="328" t="s">
        <v>724</v>
      </c>
      <c r="B12" s="533" t="s">
        <v>339</v>
      </c>
      <c r="C12" s="363">
        <v>0</v>
      </c>
      <c r="D12" s="122"/>
      <c r="E12" s="145">
        <f>D12*C12</f>
        <v>0</v>
      </c>
      <c r="F12" s="145">
        <f>E12*9%</f>
        <v>0</v>
      </c>
      <c r="G12" s="328"/>
      <c r="H12" s="328"/>
      <c r="I12" s="122"/>
      <c r="J12" s="330"/>
      <c r="K12" s="330"/>
      <c r="L12" s="330"/>
      <c r="M12" s="330"/>
      <c r="N12" s="330"/>
      <c r="O12" s="330"/>
      <c r="P12" s="330"/>
      <c r="Q12" s="330"/>
      <c r="R12" s="330"/>
      <c r="S12" s="330"/>
      <c r="T12" s="330"/>
      <c r="U12" s="412"/>
      <c r="V12" s="412"/>
      <c r="W12" s="330"/>
      <c r="X12" s="330"/>
      <c r="Y12" s="330"/>
      <c r="Z12" s="330"/>
      <c r="AA12" s="330"/>
      <c r="AB12" s="330"/>
      <c r="AC12" s="328"/>
    </row>
    <row r="13" spans="1:29" ht="16.5">
      <c r="A13" s="328" t="s">
        <v>725</v>
      </c>
      <c r="B13" s="534"/>
      <c r="C13" s="363">
        <v>0.2</v>
      </c>
      <c r="D13" s="122"/>
      <c r="E13" s="145">
        <f t="shared" ref="E13:E16" si="2">D13*C13</f>
        <v>0</v>
      </c>
      <c r="F13" s="145">
        <f t="shared" ref="F13:F16" si="3">E13*9%</f>
        <v>0</v>
      </c>
      <c r="G13" s="328"/>
      <c r="H13" s="328"/>
      <c r="I13" s="122"/>
      <c r="J13" s="330"/>
      <c r="K13" s="330"/>
      <c r="L13" s="330"/>
      <c r="M13" s="330"/>
      <c r="N13" s="330"/>
      <c r="O13" s="330"/>
      <c r="P13" s="330"/>
      <c r="Q13" s="330"/>
      <c r="R13" s="330"/>
      <c r="S13" s="330"/>
      <c r="T13" s="330"/>
      <c r="U13" s="412"/>
      <c r="V13" s="412"/>
      <c r="W13" s="330"/>
      <c r="X13" s="330"/>
      <c r="Y13" s="330"/>
      <c r="Z13" s="330"/>
      <c r="AA13" s="330"/>
      <c r="AB13" s="330"/>
      <c r="AC13" s="328"/>
    </row>
    <row r="14" spans="1:29" ht="16.5">
      <c r="A14" s="328" t="s">
        <v>726</v>
      </c>
      <c r="B14" s="534"/>
      <c r="C14" s="363">
        <v>0.5</v>
      </c>
      <c r="D14" s="122"/>
      <c r="E14" s="145">
        <f t="shared" si="2"/>
        <v>0</v>
      </c>
      <c r="F14" s="145">
        <f t="shared" si="3"/>
        <v>0</v>
      </c>
      <c r="G14" s="328"/>
      <c r="H14" s="328"/>
      <c r="I14" s="122"/>
      <c r="J14" s="330"/>
      <c r="K14" s="330"/>
      <c r="L14" s="330"/>
      <c r="M14" s="330"/>
      <c r="N14" s="330"/>
      <c r="O14" s="330"/>
      <c r="P14" s="330"/>
      <c r="Q14" s="330"/>
      <c r="R14" s="330"/>
      <c r="S14" s="330"/>
      <c r="T14" s="330"/>
      <c r="U14" s="412"/>
      <c r="V14" s="412"/>
      <c r="W14" s="330"/>
      <c r="X14" s="330"/>
      <c r="Y14" s="330"/>
      <c r="Z14" s="330"/>
      <c r="AA14" s="330"/>
      <c r="AB14" s="330"/>
      <c r="AC14" s="328"/>
    </row>
    <row r="15" spans="1:29" ht="16.5">
      <c r="A15" s="328" t="s">
        <v>727</v>
      </c>
      <c r="B15" s="534"/>
      <c r="C15" s="363">
        <v>1</v>
      </c>
      <c r="D15" s="122"/>
      <c r="E15" s="145">
        <f t="shared" si="2"/>
        <v>0</v>
      </c>
      <c r="F15" s="145">
        <f t="shared" si="3"/>
        <v>0</v>
      </c>
      <c r="G15" s="328"/>
      <c r="H15" s="328"/>
      <c r="I15" s="122"/>
      <c r="J15" s="330"/>
      <c r="K15" s="330"/>
      <c r="L15" s="330"/>
      <c r="M15" s="330"/>
      <c r="N15" s="330"/>
      <c r="O15" s="330"/>
      <c r="P15" s="330"/>
      <c r="Q15" s="330"/>
      <c r="R15" s="330"/>
      <c r="S15" s="330"/>
      <c r="T15" s="330"/>
      <c r="U15" s="412"/>
      <c r="V15" s="412"/>
      <c r="W15" s="330"/>
      <c r="X15" s="330"/>
      <c r="Y15" s="330"/>
      <c r="Z15" s="330"/>
      <c r="AA15" s="330"/>
      <c r="AB15" s="330"/>
      <c r="AC15" s="328"/>
    </row>
    <row r="16" spans="1:29" ht="16.5">
      <c r="A16" s="328" t="s">
        <v>728</v>
      </c>
      <c r="B16" s="534"/>
      <c r="C16" s="368">
        <v>1.5</v>
      </c>
      <c r="D16" s="122"/>
      <c r="E16" s="145">
        <f t="shared" si="2"/>
        <v>0</v>
      </c>
      <c r="F16" s="145">
        <f t="shared" si="3"/>
        <v>0</v>
      </c>
      <c r="G16" s="328"/>
      <c r="H16" s="328"/>
      <c r="I16" s="122"/>
      <c r="J16" s="330"/>
      <c r="K16" s="330"/>
      <c r="L16" s="330"/>
      <c r="M16" s="330"/>
      <c r="N16" s="330"/>
      <c r="O16" s="330"/>
      <c r="P16" s="330"/>
      <c r="Q16" s="330"/>
      <c r="R16" s="330"/>
      <c r="S16" s="330"/>
      <c r="T16" s="330"/>
      <c r="U16" s="412"/>
      <c r="V16" s="412"/>
      <c r="W16" s="330"/>
      <c r="X16" s="330"/>
      <c r="Y16" s="330"/>
      <c r="Z16" s="330"/>
      <c r="AA16" s="330"/>
      <c r="AB16" s="330"/>
      <c r="AC16" s="328"/>
    </row>
    <row r="17" spans="1:29" ht="16.5">
      <c r="A17" s="328" t="s">
        <v>729</v>
      </c>
      <c r="B17" s="535"/>
      <c r="C17" s="367"/>
      <c r="D17" s="145">
        <f>SUM(D12:D16)</f>
        <v>0</v>
      </c>
      <c r="E17" s="145">
        <f>SUM(E12:E16)</f>
        <v>0</v>
      </c>
      <c r="F17" s="145">
        <f>SUM(F12:F16)</f>
        <v>0</v>
      </c>
      <c r="G17" s="328"/>
      <c r="H17" s="328"/>
      <c r="I17" s="145">
        <f>SUM(I12:I16)</f>
        <v>0</v>
      </c>
      <c r="J17" s="330"/>
      <c r="K17" s="330"/>
      <c r="L17" s="330"/>
      <c r="M17" s="330"/>
      <c r="N17" s="330"/>
      <c r="O17" s="330"/>
      <c r="P17" s="330"/>
      <c r="Q17" s="330"/>
      <c r="R17" s="330"/>
      <c r="S17" s="330"/>
      <c r="T17" s="330"/>
      <c r="U17" s="412"/>
      <c r="V17" s="412"/>
      <c r="W17" s="330"/>
      <c r="X17" s="330"/>
      <c r="Y17" s="330"/>
      <c r="Z17" s="330"/>
      <c r="AA17" s="330"/>
      <c r="AB17" s="330"/>
      <c r="AC17" s="328"/>
    </row>
    <row r="18" spans="1:29" ht="16.5">
      <c r="A18" s="328" t="s">
        <v>730</v>
      </c>
      <c r="B18" s="539" t="s">
        <v>255</v>
      </c>
      <c r="C18" s="363">
        <v>0.2</v>
      </c>
      <c r="D18" s="122"/>
      <c r="E18" s="145">
        <f>D18*C18</f>
        <v>0</v>
      </c>
      <c r="F18" s="145">
        <f>E18*9%</f>
        <v>0</v>
      </c>
      <c r="G18" s="328"/>
      <c r="H18" s="328"/>
      <c r="I18" s="122"/>
      <c r="J18" s="330"/>
      <c r="K18" s="330"/>
      <c r="L18" s="330"/>
      <c r="M18" s="330"/>
      <c r="N18" s="330"/>
      <c r="O18" s="330"/>
      <c r="P18" s="330"/>
      <c r="Q18" s="330"/>
      <c r="R18" s="330"/>
      <c r="S18" s="330"/>
      <c r="T18" s="330"/>
      <c r="U18" s="412"/>
      <c r="V18" s="412"/>
      <c r="W18" s="330"/>
      <c r="X18" s="330"/>
      <c r="Y18" s="330"/>
      <c r="Z18" s="330"/>
      <c r="AA18" s="330"/>
      <c r="AB18" s="330"/>
      <c r="AC18" s="328"/>
    </row>
    <row r="19" spans="1:29" ht="16.5">
      <c r="A19" s="328" t="s">
        <v>731</v>
      </c>
      <c r="B19" s="540"/>
      <c r="C19" s="363">
        <v>0.5</v>
      </c>
      <c r="D19" s="122"/>
      <c r="E19" s="145">
        <f t="shared" ref="E19:E47" si="4">D19*C19</f>
        <v>0</v>
      </c>
      <c r="F19" s="145">
        <f t="shared" ref="F19:F21" si="5">E19*9%</f>
        <v>0</v>
      </c>
      <c r="G19" s="328"/>
      <c r="H19" s="328"/>
      <c r="I19" s="122"/>
      <c r="J19" s="330"/>
      <c r="K19" s="330"/>
      <c r="L19" s="330"/>
      <c r="M19" s="330"/>
      <c r="N19" s="330"/>
      <c r="O19" s="330"/>
      <c r="P19" s="330"/>
      <c r="Q19" s="330"/>
      <c r="R19" s="330"/>
      <c r="S19" s="330"/>
      <c r="T19" s="330"/>
      <c r="U19" s="412"/>
      <c r="V19" s="412"/>
      <c r="W19" s="330"/>
      <c r="X19" s="330"/>
      <c r="Y19" s="330"/>
      <c r="Z19" s="330"/>
      <c r="AA19" s="330"/>
      <c r="AB19" s="330"/>
      <c r="AC19" s="328"/>
    </row>
    <row r="20" spans="1:29" ht="16.5">
      <c r="A20" s="328" t="s">
        <v>732</v>
      </c>
      <c r="B20" s="540"/>
      <c r="C20" s="363">
        <v>1</v>
      </c>
      <c r="D20" s="122"/>
      <c r="E20" s="145">
        <f t="shared" si="4"/>
        <v>0</v>
      </c>
      <c r="F20" s="145">
        <f t="shared" si="5"/>
        <v>0</v>
      </c>
      <c r="G20" s="328"/>
      <c r="H20" s="328"/>
      <c r="I20" s="122"/>
      <c r="J20" s="330"/>
      <c r="K20" s="330"/>
      <c r="L20" s="330"/>
      <c r="M20" s="330"/>
      <c r="N20" s="330"/>
      <c r="O20" s="330"/>
      <c r="P20" s="330"/>
      <c r="Q20" s="330"/>
      <c r="R20" s="330"/>
      <c r="S20" s="330"/>
      <c r="T20" s="330"/>
      <c r="U20" s="412"/>
      <c r="V20" s="412"/>
      <c r="W20" s="330"/>
      <c r="X20" s="330"/>
      <c r="Y20" s="330"/>
      <c r="Z20" s="330"/>
      <c r="AA20" s="330"/>
      <c r="AB20" s="330"/>
      <c r="AC20" s="328"/>
    </row>
    <row r="21" spans="1:29" ht="16.5">
      <c r="A21" s="328" t="s">
        <v>733</v>
      </c>
      <c r="B21" s="540"/>
      <c r="C21" s="363">
        <v>1.5</v>
      </c>
      <c r="D21" s="122"/>
      <c r="E21" s="145">
        <f t="shared" si="4"/>
        <v>0</v>
      </c>
      <c r="F21" s="145">
        <f t="shared" si="5"/>
        <v>0</v>
      </c>
      <c r="G21" s="328"/>
      <c r="H21" s="328"/>
      <c r="I21" s="122"/>
      <c r="J21" s="330"/>
      <c r="K21" s="330"/>
      <c r="L21" s="330"/>
      <c r="M21" s="330"/>
      <c r="N21" s="330"/>
      <c r="O21" s="330"/>
      <c r="P21" s="330"/>
      <c r="Q21" s="330"/>
      <c r="R21" s="330"/>
      <c r="S21" s="330"/>
      <c r="T21" s="330"/>
      <c r="U21" s="412"/>
      <c r="V21" s="412"/>
      <c r="W21" s="330"/>
      <c r="X21" s="330"/>
      <c r="Y21" s="330"/>
      <c r="Z21" s="330"/>
      <c r="AA21" s="330"/>
      <c r="AB21" s="330"/>
      <c r="AC21" s="328"/>
    </row>
    <row r="22" spans="1:29" ht="16.5">
      <c r="A22" s="328" t="s">
        <v>734</v>
      </c>
      <c r="B22" s="541"/>
      <c r="C22" s="367"/>
      <c r="D22" s="145">
        <f>SUM(D18:D21)</f>
        <v>0</v>
      </c>
      <c r="E22" s="145">
        <f>SUM(E18:E21)</f>
        <v>0</v>
      </c>
      <c r="F22" s="145">
        <f>SUM(F18:F21)</f>
        <v>0</v>
      </c>
      <c r="G22" s="328"/>
      <c r="H22" s="328"/>
      <c r="I22" s="145">
        <f>SUM(I18:I21)</f>
        <v>0</v>
      </c>
      <c r="J22" s="330"/>
      <c r="K22" s="330"/>
      <c r="L22" s="330"/>
      <c r="M22" s="330"/>
      <c r="N22" s="330"/>
      <c r="O22" s="330"/>
      <c r="P22" s="330"/>
      <c r="Q22" s="330"/>
      <c r="R22" s="330"/>
      <c r="S22" s="330"/>
      <c r="T22" s="330"/>
      <c r="U22" s="412"/>
      <c r="V22" s="412"/>
      <c r="W22" s="330"/>
      <c r="X22" s="330"/>
      <c r="Y22" s="330"/>
      <c r="Z22" s="330"/>
      <c r="AA22" s="330"/>
      <c r="AB22" s="330"/>
      <c r="AC22" s="328"/>
    </row>
    <row r="23" spans="1:29" ht="16.5">
      <c r="A23" s="328" t="s">
        <v>735</v>
      </c>
      <c r="B23" s="311" t="s">
        <v>261</v>
      </c>
      <c r="C23" s="363">
        <v>0.2</v>
      </c>
      <c r="D23" s="369"/>
      <c r="E23" s="370">
        <f>D23*C23</f>
        <v>0</v>
      </c>
      <c r="F23" s="370">
        <f>E23*9%</f>
        <v>0</v>
      </c>
      <c r="G23" s="135"/>
      <c r="H23" s="301"/>
      <c r="I23" s="369"/>
      <c r="J23" s="330"/>
      <c r="K23" s="330"/>
      <c r="L23" s="330"/>
      <c r="M23" s="330"/>
      <c r="N23" s="330"/>
      <c r="O23" s="330"/>
      <c r="P23" s="330"/>
      <c r="Q23" s="330"/>
      <c r="R23" s="330"/>
      <c r="S23" s="330"/>
      <c r="T23" s="330"/>
      <c r="U23" s="412"/>
      <c r="V23" s="412"/>
      <c r="W23" s="330"/>
      <c r="X23" s="330"/>
      <c r="Y23" s="330"/>
      <c r="Z23" s="330"/>
      <c r="AA23" s="330"/>
      <c r="AB23" s="330"/>
      <c r="AC23" s="328"/>
    </row>
    <row r="24" spans="1:29" ht="16.5">
      <c r="A24" s="328" t="s">
        <v>736</v>
      </c>
      <c r="B24" s="413"/>
      <c r="C24" s="367"/>
      <c r="D24" s="370">
        <f>SUM(D23)</f>
        <v>0</v>
      </c>
      <c r="E24" s="370">
        <f t="shared" ref="E24:F24" si="6">SUM(E23)</f>
        <v>0</v>
      </c>
      <c r="F24" s="370">
        <f t="shared" si="6"/>
        <v>0</v>
      </c>
      <c r="G24" s="301"/>
      <c r="H24" s="301"/>
      <c r="I24" s="370">
        <f>SUM(I23)</f>
        <v>0</v>
      </c>
      <c r="J24" s="330"/>
      <c r="K24" s="330"/>
      <c r="L24" s="330"/>
      <c r="M24" s="330"/>
      <c r="N24" s="330"/>
      <c r="O24" s="330"/>
      <c r="P24" s="330"/>
      <c r="Q24" s="330"/>
      <c r="R24" s="330"/>
      <c r="S24" s="330"/>
      <c r="T24" s="330"/>
      <c r="U24" s="412"/>
      <c r="V24" s="412"/>
      <c r="W24" s="330"/>
      <c r="X24" s="330"/>
      <c r="Y24" s="330"/>
      <c r="Z24" s="330"/>
      <c r="AA24" s="330"/>
      <c r="AB24" s="330"/>
      <c r="AC24" s="328"/>
    </row>
    <row r="25" spans="1:29" ht="16.5">
      <c r="A25" s="328" t="s">
        <v>737</v>
      </c>
      <c r="B25" s="312" t="s">
        <v>257</v>
      </c>
      <c r="C25" s="363">
        <v>0.2</v>
      </c>
      <c r="D25" s="122"/>
      <c r="E25" s="145">
        <f>D25*C25</f>
        <v>0</v>
      </c>
      <c r="F25" s="145">
        <f>E25*9%</f>
        <v>0</v>
      </c>
      <c r="G25" s="328"/>
      <c r="H25" s="328"/>
      <c r="I25" s="122"/>
      <c r="J25" s="330"/>
      <c r="K25" s="330"/>
      <c r="L25" s="330"/>
      <c r="M25" s="330"/>
      <c r="N25" s="330"/>
      <c r="O25" s="330"/>
      <c r="P25" s="330"/>
      <c r="Q25" s="330"/>
      <c r="R25" s="330"/>
      <c r="S25" s="330"/>
      <c r="T25" s="330"/>
      <c r="U25" s="412"/>
      <c r="V25" s="412"/>
      <c r="W25" s="330"/>
      <c r="X25" s="330"/>
      <c r="Y25" s="330"/>
      <c r="Z25" s="330"/>
      <c r="AA25" s="330"/>
      <c r="AB25" s="330"/>
      <c r="AC25" s="328"/>
    </row>
    <row r="26" spans="1:29" ht="16.5">
      <c r="A26" s="328" t="s">
        <v>738</v>
      </c>
      <c r="B26" s="313"/>
      <c r="C26" s="363">
        <v>0.3</v>
      </c>
      <c r="D26" s="122"/>
      <c r="E26" s="145">
        <f>D26*C26</f>
        <v>0</v>
      </c>
      <c r="F26" s="145">
        <f>E26*9%</f>
        <v>0</v>
      </c>
      <c r="G26" s="328"/>
      <c r="H26" s="328"/>
      <c r="I26" s="122"/>
      <c r="J26" s="330"/>
      <c r="K26" s="330"/>
      <c r="L26" s="330"/>
      <c r="M26" s="330"/>
      <c r="N26" s="330"/>
      <c r="O26" s="330"/>
      <c r="P26" s="330"/>
      <c r="Q26" s="330"/>
      <c r="R26" s="330"/>
      <c r="S26" s="330"/>
      <c r="T26" s="330"/>
      <c r="U26" s="412"/>
      <c r="V26" s="412"/>
      <c r="W26" s="330"/>
      <c r="X26" s="330"/>
      <c r="Y26" s="330"/>
      <c r="Z26" s="330"/>
      <c r="AA26" s="330"/>
      <c r="AB26" s="330"/>
      <c r="AC26" s="328"/>
    </row>
    <row r="27" spans="1:29" ht="16.5">
      <c r="A27" s="328" t="s">
        <v>739</v>
      </c>
      <c r="B27" s="313"/>
      <c r="C27" s="363">
        <v>0.5</v>
      </c>
      <c r="D27" s="122"/>
      <c r="E27" s="145">
        <f t="shared" si="4"/>
        <v>0</v>
      </c>
      <c r="F27" s="145">
        <f t="shared" ref="F27:F29" si="7">E27*9%</f>
        <v>0</v>
      </c>
      <c r="G27" s="328"/>
      <c r="H27" s="328"/>
      <c r="I27" s="122"/>
      <c r="J27" s="330"/>
      <c r="K27" s="330"/>
      <c r="L27" s="330"/>
      <c r="M27" s="330"/>
      <c r="N27" s="330"/>
      <c r="O27" s="330"/>
      <c r="P27" s="330"/>
      <c r="Q27" s="330"/>
      <c r="R27" s="330"/>
      <c r="S27" s="330"/>
      <c r="T27" s="330"/>
      <c r="U27" s="412"/>
      <c r="V27" s="412"/>
      <c r="W27" s="330"/>
      <c r="X27" s="330"/>
      <c r="Y27" s="330"/>
      <c r="Z27" s="330"/>
      <c r="AA27" s="330"/>
      <c r="AB27" s="330"/>
      <c r="AC27" s="328"/>
    </row>
    <row r="28" spans="1:29" ht="16.5">
      <c r="A28" s="328" t="s">
        <v>740</v>
      </c>
      <c r="B28" s="313"/>
      <c r="C28" s="363">
        <v>1</v>
      </c>
      <c r="D28" s="122"/>
      <c r="E28" s="145">
        <f t="shared" si="4"/>
        <v>0</v>
      </c>
      <c r="F28" s="145">
        <f t="shared" si="7"/>
        <v>0</v>
      </c>
      <c r="G28" s="328"/>
      <c r="H28" s="328"/>
      <c r="I28" s="122"/>
      <c r="J28" s="330"/>
      <c r="K28" s="330"/>
      <c r="L28" s="330"/>
      <c r="M28" s="330"/>
      <c r="N28" s="330"/>
      <c r="O28" s="330"/>
      <c r="P28" s="330"/>
      <c r="Q28" s="330"/>
      <c r="R28" s="330"/>
      <c r="S28" s="330"/>
      <c r="T28" s="412"/>
      <c r="U28" s="412"/>
      <c r="V28" s="412"/>
      <c r="W28" s="412"/>
      <c r="X28" s="412"/>
      <c r="Y28" s="412"/>
      <c r="Z28" s="412"/>
      <c r="AA28" s="412"/>
      <c r="AB28" s="412"/>
      <c r="AC28" s="412"/>
    </row>
    <row r="29" spans="1:29" ht="16.5">
      <c r="A29" s="328" t="s">
        <v>741</v>
      </c>
      <c r="B29" s="313"/>
      <c r="C29" s="363">
        <v>1.5</v>
      </c>
      <c r="D29" s="122"/>
      <c r="E29" s="145">
        <f t="shared" si="4"/>
        <v>0</v>
      </c>
      <c r="F29" s="145">
        <f t="shared" si="7"/>
        <v>0</v>
      </c>
      <c r="G29" s="328"/>
      <c r="H29" s="328"/>
      <c r="I29" s="122"/>
      <c r="J29" s="330"/>
      <c r="K29" s="330"/>
      <c r="L29" s="330"/>
      <c r="M29" s="330"/>
      <c r="N29" s="330"/>
      <c r="O29" s="330"/>
      <c r="P29" s="330"/>
      <c r="Q29" s="330"/>
      <c r="R29" s="330"/>
      <c r="S29" s="330"/>
      <c r="T29" s="412"/>
      <c r="U29" s="412"/>
      <c r="V29" s="412"/>
      <c r="W29" s="412"/>
      <c r="X29" s="412"/>
      <c r="Y29" s="412"/>
      <c r="Z29" s="412"/>
      <c r="AA29" s="412"/>
      <c r="AB29" s="412"/>
      <c r="AC29" s="412"/>
    </row>
    <row r="30" spans="1:29" ht="16.5">
      <c r="A30" s="328" t="s">
        <v>742</v>
      </c>
      <c r="B30" s="314"/>
      <c r="C30" s="381"/>
      <c r="D30" s="145">
        <f>SUM(D25:D29)</f>
        <v>0</v>
      </c>
      <c r="E30" s="145">
        <f>SUM(E25:E29)</f>
        <v>0</v>
      </c>
      <c r="F30" s="145">
        <f>SUM(F25:F29)</f>
        <v>0</v>
      </c>
      <c r="G30" s="328"/>
      <c r="H30" s="328"/>
      <c r="I30" s="145">
        <f>SUM(I25:I29)</f>
        <v>0</v>
      </c>
      <c r="J30" s="330"/>
      <c r="K30" s="330"/>
      <c r="L30" s="330"/>
      <c r="M30" s="330"/>
      <c r="N30" s="330"/>
      <c r="O30" s="330"/>
      <c r="P30" s="330"/>
      <c r="Q30" s="330"/>
      <c r="R30" s="330"/>
      <c r="S30" s="330"/>
      <c r="T30" s="412"/>
      <c r="U30" s="412"/>
      <c r="V30" s="412"/>
      <c r="W30" s="412"/>
      <c r="X30" s="412"/>
      <c r="Y30" s="412"/>
      <c r="Z30" s="412"/>
      <c r="AA30" s="412"/>
      <c r="AB30" s="412"/>
      <c r="AC30" s="412"/>
    </row>
    <row r="31" spans="1:29" ht="16.5">
      <c r="A31" s="328" t="s">
        <v>743</v>
      </c>
      <c r="B31" s="315" t="s">
        <v>461</v>
      </c>
      <c r="C31" s="317"/>
      <c r="D31" s="292"/>
      <c r="E31" s="292"/>
      <c r="F31" s="292"/>
      <c r="G31" s="292"/>
      <c r="H31" s="292"/>
      <c r="I31" s="292"/>
      <c r="J31" s="330"/>
      <c r="K31" s="330"/>
      <c r="L31" s="330"/>
      <c r="M31" s="330"/>
      <c r="N31" s="330"/>
      <c r="O31" s="330"/>
      <c r="P31" s="330"/>
      <c r="Q31" s="330"/>
      <c r="R31" s="330"/>
      <c r="S31" s="330"/>
      <c r="T31" s="412"/>
      <c r="U31" s="412"/>
      <c r="V31" s="412"/>
      <c r="W31" s="412"/>
      <c r="X31" s="412"/>
      <c r="Y31" s="412"/>
      <c r="Z31" s="412"/>
      <c r="AA31" s="412"/>
      <c r="AB31" s="412"/>
      <c r="AC31" s="412"/>
    </row>
    <row r="32" spans="1:29" ht="16.5">
      <c r="A32" s="328" t="s">
        <v>744</v>
      </c>
      <c r="B32" s="414" t="s">
        <v>463</v>
      </c>
      <c r="C32" s="316">
        <v>0.3</v>
      </c>
      <c r="D32" s="293"/>
      <c r="E32" s="294">
        <f t="shared" ref="E32:E41" si="8">D32*C32</f>
        <v>0</v>
      </c>
      <c r="F32" s="294">
        <f t="shared" ref="F32:F38" si="9">E32*9%</f>
        <v>0</v>
      </c>
      <c r="G32" s="292"/>
      <c r="H32" s="292"/>
      <c r="I32" s="293"/>
      <c r="J32" s="330"/>
      <c r="K32" s="330"/>
      <c r="L32" s="330"/>
      <c r="M32" s="330"/>
      <c r="N32" s="330"/>
      <c r="O32" s="330"/>
      <c r="P32" s="330"/>
      <c r="Q32" s="330"/>
      <c r="R32" s="330"/>
      <c r="S32" s="330"/>
      <c r="T32" s="412"/>
      <c r="U32" s="412"/>
      <c r="V32" s="412"/>
      <c r="W32" s="412"/>
      <c r="X32" s="412"/>
      <c r="Y32" s="412"/>
      <c r="Z32" s="412"/>
      <c r="AA32" s="412"/>
      <c r="AB32" s="412"/>
      <c r="AC32" s="412"/>
    </row>
    <row r="33" spans="1:29" ht="16.5">
      <c r="A33" s="328" t="s">
        <v>745</v>
      </c>
      <c r="B33" s="414" t="s">
        <v>465</v>
      </c>
      <c r="C33" s="291">
        <v>0.2</v>
      </c>
      <c r="D33" s="293"/>
      <c r="E33" s="294">
        <f t="shared" si="8"/>
        <v>0</v>
      </c>
      <c r="F33" s="294">
        <f t="shared" si="9"/>
        <v>0</v>
      </c>
      <c r="G33" s="292"/>
      <c r="H33" s="292"/>
      <c r="I33" s="293"/>
      <c r="J33" s="330"/>
      <c r="K33" s="330"/>
      <c r="L33" s="330"/>
      <c r="M33" s="330"/>
      <c r="N33" s="330"/>
      <c r="O33" s="330"/>
      <c r="P33" s="330"/>
      <c r="Q33" s="330"/>
      <c r="R33" s="330"/>
      <c r="S33" s="330"/>
      <c r="T33" s="412"/>
      <c r="U33" s="412"/>
      <c r="V33" s="412"/>
      <c r="W33" s="412"/>
      <c r="X33" s="412"/>
      <c r="Y33" s="412"/>
      <c r="Z33" s="412"/>
      <c r="AA33" s="412"/>
      <c r="AB33" s="412"/>
      <c r="AC33" s="412"/>
    </row>
    <row r="34" spans="1:29" ht="16.5">
      <c r="A34" s="328" t="s">
        <v>746</v>
      </c>
      <c r="B34" s="414" t="s">
        <v>467</v>
      </c>
      <c r="C34" s="291">
        <v>0.25</v>
      </c>
      <c r="D34" s="295"/>
      <c r="E34" s="294">
        <f t="shared" si="8"/>
        <v>0</v>
      </c>
      <c r="F34" s="294">
        <f t="shared" si="9"/>
        <v>0</v>
      </c>
      <c r="G34" s="292"/>
      <c r="H34" s="292"/>
      <c r="I34" s="295"/>
      <c r="J34" s="330"/>
      <c r="K34" s="330"/>
      <c r="L34" s="330"/>
      <c r="M34" s="330"/>
      <c r="N34" s="330"/>
      <c r="O34" s="330"/>
      <c r="P34" s="330"/>
      <c r="Q34" s="330"/>
      <c r="R34" s="330"/>
      <c r="S34" s="330"/>
      <c r="T34" s="412"/>
      <c r="U34" s="412"/>
      <c r="V34" s="412"/>
      <c r="W34" s="412"/>
      <c r="X34" s="412"/>
      <c r="Y34" s="412"/>
      <c r="Z34" s="412"/>
      <c r="AA34" s="412"/>
      <c r="AB34" s="412"/>
      <c r="AC34" s="412"/>
    </row>
    <row r="35" spans="1:29" ht="16.5">
      <c r="A35" s="328" t="s">
        <v>747</v>
      </c>
      <c r="B35" s="414" t="s">
        <v>469</v>
      </c>
      <c r="C35" s="291">
        <v>0.3</v>
      </c>
      <c r="D35" s="293"/>
      <c r="E35" s="294">
        <f t="shared" si="8"/>
        <v>0</v>
      </c>
      <c r="F35" s="294">
        <f t="shared" si="9"/>
        <v>0</v>
      </c>
      <c r="G35" s="292"/>
      <c r="H35" s="292"/>
      <c r="I35" s="293"/>
      <c r="J35" s="330"/>
      <c r="K35" s="330"/>
      <c r="L35" s="330"/>
      <c r="M35" s="330"/>
      <c r="N35" s="330"/>
      <c r="O35" s="330"/>
      <c r="P35" s="330"/>
      <c r="Q35" s="330"/>
      <c r="R35" s="330"/>
      <c r="S35" s="330"/>
      <c r="T35" s="412"/>
      <c r="U35" s="412"/>
      <c r="V35" s="412"/>
      <c r="W35" s="412"/>
      <c r="X35" s="412"/>
      <c r="Y35" s="412"/>
      <c r="Z35" s="412"/>
      <c r="AA35" s="412"/>
      <c r="AB35" s="412"/>
      <c r="AC35" s="412"/>
    </row>
    <row r="36" spans="1:29" ht="16.5">
      <c r="A36" s="328" t="s">
        <v>748</v>
      </c>
      <c r="B36" s="414" t="s">
        <v>471</v>
      </c>
      <c r="C36" s="291">
        <v>0.35</v>
      </c>
      <c r="D36" s="293"/>
      <c r="E36" s="294">
        <f t="shared" si="8"/>
        <v>0</v>
      </c>
      <c r="F36" s="294">
        <f t="shared" si="9"/>
        <v>0</v>
      </c>
      <c r="G36" s="292"/>
      <c r="H36" s="292"/>
      <c r="I36" s="293"/>
      <c r="J36" s="330"/>
      <c r="K36" s="330"/>
      <c r="L36" s="330"/>
      <c r="M36" s="330"/>
      <c r="N36" s="330"/>
      <c r="O36" s="330"/>
      <c r="P36" s="330"/>
      <c r="Q36" s="330"/>
      <c r="R36" s="330"/>
      <c r="S36" s="330"/>
      <c r="T36" s="412"/>
      <c r="U36" s="412"/>
      <c r="V36" s="412"/>
      <c r="W36" s="412"/>
      <c r="X36" s="412"/>
      <c r="Y36" s="412"/>
      <c r="Z36" s="412"/>
      <c r="AA36" s="412"/>
      <c r="AB36" s="412"/>
      <c r="AC36" s="412"/>
    </row>
    <row r="37" spans="1:29" ht="16.5">
      <c r="A37" s="328" t="s">
        <v>749</v>
      </c>
      <c r="B37" s="414" t="s">
        <v>473</v>
      </c>
      <c r="C37" s="291">
        <v>0.5</v>
      </c>
      <c r="D37" s="293"/>
      <c r="E37" s="294">
        <f t="shared" si="8"/>
        <v>0</v>
      </c>
      <c r="F37" s="294">
        <f t="shared" si="9"/>
        <v>0</v>
      </c>
      <c r="G37" s="292"/>
      <c r="H37" s="292"/>
      <c r="I37" s="293"/>
      <c r="J37" s="330"/>
      <c r="K37" s="330"/>
      <c r="L37" s="330"/>
      <c r="M37" s="330"/>
      <c r="N37" s="330"/>
      <c r="O37" s="330"/>
      <c r="P37" s="330"/>
      <c r="Q37" s="330"/>
      <c r="R37" s="330"/>
      <c r="S37" s="330"/>
      <c r="T37" s="412"/>
      <c r="U37" s="412"/>
      <c r="V37" s="412"/>
      <c r="W37" s="412"/>
      <c r="X37" s="412"/>
      <c r="Y37" s="412"/>
      <c r="Z37" s="412"/>
      <c r="AA37" s="412"/>
      <c r="AB37" s="412"/>
      <c r="AC37" s="412"/>
    </row>
    <row r="38" spans="1:29" ht="16.5">
      <c r="A38" s="328" t="s">
        <v>750</v>
      </c>
      <c r="B38" s="414" t="s">
        <v>475</v>
      </c>
      <c r="C38" s="291">
        <v>0.75</v>
      </c>
      <c r="D38" s="293"/>
      <c r="E38" s="294">
        <f t="shared" si="8"/>
        <v>0</v>
      </c>
      <c r="F38" s="294">
        <f t="shared" si="9"/>
        <v>0</v>
      </c>
      <c r="G38" s="292"/>
      <c r="H38" s="292"/>
      <c r="I38" s="293"/>
      <c r="J38" s="330"/>
      <c r="K38" s="330"/>
      <c r="L38" s="330"/>
      <c r="M38" s="330"/>
      <c r="N38" s="330"/>
      <c r="O38" s="330"/>
      <c r="P38" s="330"/>
      <c r="Q38" s="330"/>
      <c r="R38" s="330"/>
      <c r="S38" s="330"/>
      <c r="T38" s="412"/>
      <c r="U38" s="412"/>
      <c r="V38" s="412"/>
      <c r="W38" s="412"/>
      <c r="X38" s="412"/>
      <c r="Y38" s="412"/>
      <c r="Z38" s="412"/>
      <c r="AA38" s="412"/>
      <c r="AB38" s="412"/>
      <c r="AC38" s="412"/>
    </row>
    <row r="39" spans="1:29" ht="16.5">
      <c r="A39" s="328" t="s">
        <v>751</v>
      </c>
      <c r="B39" s="414" t="s">
        <v>752</v>
      </c>
      <c r="C39" s="291">
        <v>1</v>
      </c>
      <c r="D39" s="293"/>
      <c r="E39" s="294">
        <f t="shared" si="8"/>
        <v>0</v>
      </c>
      <c r="F39" s="294">
        <f>E39*9%</f>
        <v>0</v>
      </c>
      <c r="G39" s="292"/>
      <c r="H39" s="292"/>
      <c r="I39" s="293"/>
      <c r="J39" s="330"/>
      <c r="K39" s="330"/>
      <c r="L39" s="330"/>
      <c r="M39" s="330"/>
      <c r="N39" s="330"/>
      <c r="O39" s="330"/>
      <c r="P39" s="330"/>
      <c r="Q39" s="330"/>
      <c r="R39" s="330"/>
      <c r="S39" s="330"/>
      <c r="T39" s="412"/>
      <c r="U39" s="412"/>
      <c r="V39" s="412"/>
      <c r="W39" s="412"/>
      <c r="X39" s="412"/>
      <c r="Y39" s="412"/>
      <c r="Z39" s="412"/>
      <c r="AA39" s="412"/>
      <c r="AB39" s="412"/>
      <c r="AC39" s="412"/>
    </row>
    <row r="40" spans="1:29" ht="16.5" hidden="1">
      <c r="A40" s="328" t="s">
        <v>753</v>
      </c>
      <c r="B40" s="296"/>
      <c r="C40" s="291"/>
      <c r="D40" s="293"/>
      <c r="E40" s="294">
        <f t="shared" si="8"/>
        <v>0</v>
      </c>
      <c r="F40" s="294">
        <f t="shared" ref="F40:F41" si="10">E40*9%</f>
        <v>0</v>
      </c>
      <c r="G40" s="292"/>
      <c r="H40" s="292"/>
      <c r="I40" s="293"/>
      <c r="J40" s="330"/>
      <c r="K40" s="330"/>
      <c r="L40" s="330"/>
      <c r="M40" s="330"/>
      <c r="N40" s="330"/>
      <c r="O40" s="330"/>
      <c r="P40" s="330"/>
      <c r="Q40" s="330"/>
      <c r="R40" s="330"/>
      <c r="S40" s="330"/>
      <c r="T40" s="412"/>
      <c r="U40" s="412"/>
      <c r="V40" s="412"/>
      <c r="W40" s="412"/>
      <c r="X40" s="412"/>
      <c r="Y40" s="412"/>
      <c r="Z40" s="412"/>
      <c r="AA40" s="412"/>
      <c r="AB40" s="412"/>
      <c r="AC40" s="412"/>
    </row>
    <row r="41" spans="1:29" ht="16.5" hidden="1">
      <c r="A41" s="328" t="s">
        <v>754</v>
      </c>
      <c r="B41" s="296"/>
      <c r="C41" s="291"/>
      <c r="D41" s="293"/>
      <c r="E41" s="294">
        <f t="shared" si="8"/>
        <v>0</v>
      </c>
      <c r="F41" s="294">
        <f t="shared" si="10"/>
        <v>0</v>
      </c>
      <c r="G41" s="292"/>
      <c r="H41" s="292"/>
      <c r="I41" s="293"/>
      <c r="J41" s="330"/>
      <c r="K41" s="330"/>
      <c r="L41" s="330"/>
      <c r="M41" s="330"/>
      <c r="N41" s="330"/>
      <c r="O41" s="330"/>
      <c r="P41" s="330"/>
      <c r="Q41" s="330"/>
      <c r="R41" s="330"/>
      <c r="S41" s="330"/>
      <c r="T41" s="412"/>
      <c r="U41" s="412"/>
      <c r="V41" s="412"/>
      <c r="W41" s="412"/>
      <c r="X41" s="412"/>
      <c r="Y41" s="412"/>
      <c r="Z41" s="412"/>
      <c r="AA41" s="412"/>
      <c r="AB41" s="412"/>
      <c r="AC41" s="412"/>
    </row>
    <row r="42" spans="1:29" ht="16.5">
      <c r="A42" s="328" t="s">
        <v>755</v>
      </c>
      <c r="B42" s="297"/>
      <c r="C42" s="290"/>
      <c r="D42" s="294">
        <f>SUM(D32:D41)</f>
        <v>0</v>
      </c>
      <c r="E42" s="294">
        <f>SUM(E32:E41)</f>
        <v>0</v>
      </c>
      <c r="F42" s="294">
        <f>SUM(F32:F41)</f>
        <v>0</v>
      </c>
      <c r="G42" s="292"/>
      <c r="H42" s="292"/>
      <c r="I42" s="294">
        <f>SUM(I32:I41)</f>
        <v>0</v>
      </c>
      <c r="J42" s="330"/>
      <c r="K42" s="330"/>
      <c r="L42" s="330"/>
      <c r="M42" s="330"/>
      <c r="N42" s="330"/>
      <c r="O42" s="330"/>
      <c r="P42" s="330"/>
      <c r="Q42" s="330"/>
      <c r="R42" s="330"/>
      <c r="S42" s="330"/>
      <c r="T42" s="412"/>
      <c r="U42" s="412"/>
      <c r="V42" s="412"/>
      <c r="W42" s="412"/>
      <c r="X42" s="412"/>
      <c r="Y42" s="412"/>
      <c r="Z42" s="412"/>
      <c r="AA42" s="412"/>
      <c r="AB42" s="412"/>
      <c r="AC42" s="412"/>
    </row>
    <row r="43" spans="1:29" s="258" customFormat="1" ht="16.5">
      <c r="A43" s="328" t="s">
        <v>756</v>
      </c>
      <c r="B43" s="285" t="s">
        <v>495</v>
      </c>
      <c r="C43" s="363">
        <v>2.5</v>
      </c>
      <c r="D43" s="122"/>
      <c r="E43" s="145">
        <f>D43*C43</f>
        <v>0</v>
      </c>
      <c r="F43" s="145">
        <f>E43*9%</f>
        <v>0</v>
      </c>
      <c r="G43" s="328"/>
      <c r="H43" s="328"/>
      <c r="I43" s="122"/>
      <c r="J43" s="330"/>
      <c r="K43" s="330"/>
      <c r="L43" s="330"/>
      <c r="M43" s="330"/>
      <c r="N43" s="330"/>
      <c r="O43" s="330"/>
      <c r="P43" s="330"/>
      <c r="Q43" s="330"/>
      <c r="R43" s="330"/>
      <c r="S43" s="330"/>
      <c r="T43" s="412"/>
      <c r="U43" s="412"/>
      <c r="V43" s="412"/>
      <c r="W43" s="412"/>
      <c r="X43" s="412"/>
      <c r="Y43" s="412"/>
      <c r="Z43" s="412"/>
      <c r="AA43" s="412"/>
      <c r="AB43" s="412"/>
      <c r="AC43" s="412"/>
    </row>
    <row r="44" spans="1:29" ht="16.5">
      <c r="A44" s="328" t="s">
        <v>757</v>
      </c>
      <c r="B44" s="286" t="s">
        <v>497</v>
      </c>
      <c r="C44" s="363">
        <v>3</v>
      </c>
      <c r="D44" s="122"/>
      <c r="E44" s="145">
        <f>D44*C44</f>
        <v>0</v>
      </c>
      <c r="F44" s="145">
        <f>E44*9%</f>
        <v>0</v>
      </c>
      <c r="G44" s="328"/>
      <c r="H44" s="328"/>
      <c r="I44" s="122"/>
      <c r="J44" s="330"/>
      <c r="K44" s="330"/>
      <c r="L44" s="330"/>
      <c r="M44" s="330"/>
      <c r="N44" s="330"/>
      <c r="O44" s="330"/>
      <c r="P44" s="330"/>
      <c r="Q44" s="330"/>
      <c r="R44" s="330"/>
      <c r="S44" s="330"/>
      <c r="T44" s="412"/>
      <c r="U44" s="412"/>
      <c r="V44" s="412"/>
      <c r="W44" s="412"/>
      <c r="X44" s="412"/>
      <c r="Y44" s="412"/>
      <c r="Z44" s="412"/>
      <c r="AA44" s="412"/>
      <c r="AB44" s="412"/>
      <c r="AC44" s="412"/>
    </row>
    <row r="45" spans="1:29" ht="16.5">
      <c r="A45" s="328" t="s">
        <v>758</v>
      </c>
      <c r="B45" s="286" t="s">
        <v>499</v>
      </c>
      <c r="C45" s="363">
        <v>4</v>
      </c>
      <c r="D45" s="122"/>
      <c r="E45" s="145">
        <f>D45*C45</f>
        <v>0</v>
      </c>
      <c r="F45" s="145">
        <f>E45*9%</f>
        <v>0</v>
      </c>
      <c r="G45" s="328"/>
      <c r="H45" s="328"/>
      <c r="I45" s="122"/>
      <c r="J45" s="330"/>
      <c r="K45" s="330"/>
      <c r="L45" s="330"/>
      <c r="M45" s="330"/>
      <c r="N45" s="330"/>
      <c r="O45" s="330"/>
      <c r="P45" s="330"/>
      <c r="Q45" s="330"/>
      <c r="R45" s="330"/>
      <c r="S45" s="330"/>
      <c r="T45" s="412"/>
      <c r="U45" s="412"/>
      <c r="V45" s="412"/>
      <c r="W45" s="412"/>
      <c r="X45" s="412"/>
      <c r="Y45" s="412"/>
      <c r="Z45" s="412"/>
      <c r="AA45" s="412"/>
      <c r="AB45" s="412"/>
      <c r="AC45" s="412"/>
    </row>
    <row r="46" spans="1:29" ht="15" customHeight="1">
      <c r="A46" s="328" t="s">
        <v>759</v>
      </c>
      <c r="B46" s="536" t="s">
        <v>760</v>
      </c>
      <c r="C46" s="363">
        <v>1</v>
      </c>
      <c r="D46" s="122"/>
      <c r="E46" s="145">
        <f t="shared" si="4"/>
        <v>0</v>
      </c>
      <c r="F46" s="145">
        <f>E46*9%</f>
        <v>0</v>
      </c>
      <c r="G46" s="328"/>
      <c r="H46" s="328"/>
      <c r="I46" s="122"/>
      <c r="J46" s="330"/>
      <c r="K46" s="330"/>
      <c r="L46" s="330"/>
      <c r="M46" s="330"/>
      <c r="N46" s="330"/>
      <c r="O46" s="330"/>
      <c r="P46" s="330"/>
      <c r="Q46" s="330"/>
      <c r="R46" s="330"/>
      <c r="S46" s="330"/>
      <c r="T46" s="412"/>
      <c r="U46" s="412"/>
      <c r="V46" s="412"/>
      <c r="W46" s="412"/>
      <c r="X46" s="412"/>
      <c r="Y46" s="412"/>
      <c r="Z46" s="412"/>
      <c r="AA46" s="412"/>
      <c r="AB46" s="412"/>
      <c r="AC46" s="412"/>
    </row>
    <row r="47" spans="1:29" ht="16.5">
      <c r="A47" s="328" t="s">
        <v>761</v>
      </c>
      <c r="B47" s="537"/>
      <c r="C47" s="363">
        <v>1.5</v>
      </c>
      <c r="D47" s="122"/>
      <c r="E47" s="145">
        <f t="shared" si="4"/>
        <v>0</v>
      </c>
      <c r="F47" s="145">
        <f>E47*9%</f>
        <v>0</v>
      </c>
      <c r="G47" s="328"/>
      <c r="H47" s="328"/>
      <c r="I47" s="122"/>
      <c r="J47" s="330"/>
      <c r="K47" s="330"/>
      <c r="L47" s="330"/>
      <c r="M47" s="330"/>
      <c r="N47" s="330"/>
      <c r="O47" s="330"/>
      <c r="P47" s="330"/>
      <c r="Q47" s="330"/>
      <c r="R47" s="330"/>
      <c r="S47" s="330"/>
      <c r="T47" s="412"/>
      <c r="U47" s="412"/>
      <c r="V47" s="412"/>
      <c r="W47" s="412"/>
      <c r="X47" s="412"/>
      <c r="Y47" s="412"/>
      <c r="Z47" s="412"/>
      <c r="AA47" s="412"/>
      <c r="AB47" s="412"/>
      <c r="AC47" s="412"/>
    </row>
    <row r="48" spans="1:29" ht="16.5">
      <c r="A48" s="328" t="s">
        <v>762</v>
      </c>
      <c r="B48" s="538"/>
      <c r="C48" s="367"/>
      <c r="D48" s="145">
        <f>SUM(D46:D47)</f>
        <v>0</v>
      </c>
      <c r="E48" s="145">
        <f>SUM(E46:E47)</f>
        <v>0</v>
      </c>
      <c r="F48" s="145">
        <f>SUM(F46:F47)</f>
        <v>0</v>
      </c>
      <c r="G48" s="328"/>
      <c r="H48" s="328"/>
      <c r="I48" s="145">
        <f>SUM(I46:I47)</f>
        <v>0</v>
      </c>
      <c r="J48" s="330"/>
      <c r="K48" s="330"/>
      <c r="L48" s="330"/>
      <c r="M48" s="330"/>
      <c r="N48" s="330"/>
      <c r="O48" s="330"/>
      <c r="P48" s="330"/>
      <c r="Q48" s="330"/>
      <c r="R48" s="330"/>
      <c r="S48" s="330"/>
      <c r="T48" s="412"/>
      <c r="U48" s="412"/>
      <c r="V48" s="412"/>
      <c r="W48" s="412"/>
      <c r="X48" s="412"/>
      <c r="Y48" s="412"/>
      <c r="Z48" s="412"/>
      <c r="AA48" s="412"/>
      <c r="AB48" s="412"/>
      <c r="AC48" s="412"/>
    </row>
    <row r="49" spans="1:29" ht="16.5">
      <c r="A49" s="328"/>
      <c r="B49" s="112"/>
      <c r="C49" s="331"/>
      <c r="D49" s="330"/>
      <c r="E49" s="330"/>
      <c r="F49" s="330"/>
      <c r="G49" s="330"/>
      <c r="H49" s="330"/>
      <c r="I49" s="330"/>
      <c r="J49" s="330"/>
      <c r="K49" s="330"/>
      <c r="L49" s="330"/>
      <c r="M49" s="330"/>
      <c r="N49" s="330"/>
      <c r="O49" s="330"/>
      <c r="P49" s="330"/>
      <c r="Q49" s="330"/>
      <c r="R49" s="330"/>
      <c r="S49" s="330"/>
      <c r="T49" s="330"/>
      <c r="U49" s="412"/>
      <c r="V49" s="412"/>
      <c r="W49" s="330"/>
      <c r="X49" s="330"/>
      <c r="Y49" s="330"/>
      <c r="Z49" s="330"/>
      <c r="AA49" s="330"/>
      <c r="AB49" s="330"/>
      <c r="AC49" s="328"/>
    </row>
    <row r="50" spans="1:29" ht="16.5">
      <c r="A50" s="328" t="s">
        <v>763</v>
      </c>
      <c r="B50" s="141" t="s">
        <v>764</v>
      </c>
      <c r="C50" s="331"/>
      <c r="D50" s="145">
        <f>SUM(D11,D17,D22,D24,D30,D42,D43, D44, D45,D48)</f>
        <v>0</v>
      </c>
      <c r="E50" s="145">
        <f>SUM(E11,E17,E22,E24,E30,E42,E43, E44, E45,E48)</f>
        <v>0</v>
      </c>
      <c r="F50" s="145">
        <f>SUM(F11,F17,F22,F24,F30,F42,F43, F44, F45,F48)</f>
        <v>0</v>
      </c>
      <c r="G50" s="328"/>
      <c r="H50" s="331"/>
      <c r="I50" s="145">
        <f>SUM(I11,I17,I22,I24,I30,I42,I43, I44, I45,I48)</f>
        <v>0</v>
      </c>
      <c r="J50" s="330"/>
      <c r="K50" s="201"/>
      <c r="L50" s="330"/>
      <c r="M50" s="330"/>
      <c r="N50" s="330"/>
      <c r="O50" s="330"/>
      <c r="P50" s="330"/>
      <c r="Q50" s="330"/>
      <c r="R50" s="330"/>
      <c r="S50" s="330"/>
      <c r="T50" s="330"/>
      <c r="U50" s="412"/>
      <c r="V50" s="412"/>
      <c r="W50" s="330"/>
      <c r="X50" s="330"/>
      <c r="Y50" s="330"/>
      <c r="Z50" s="330"/>
      <c r="AA50" s="330"/>
      <c r="AB50" s="330"/>
      <c r="AC50" s="328"/>
    </row>
    <row r="51" spans="1:29" ht="16.5">
      <c r="A51" s="328"/>
      <c r="B51" s="112"/>
      <c r="C51" s="331"/>
      <c r="D51" s="330"/>
      <c r="E51" s="330"/>
      <c r="F51" s="330"/>
      <c r="G51" s="330"/>
      <c r="H51" s="330"/>
      <c r="I51" s="330"/>
      <c r="J51" s="330"/>
      <c r="K51" s="330"/>
      <c r="L51" s="330"/>
      <c r="M51" s="330"/>
      <c r="N51" s="330"/>
      <c r="O51" s="330"/>
      <c r="P51" s="330"/>
      <c r="Q51" s="330"/>
      <c r="R51" s="330"/>
      <c r="S51" s="330"/>
      <c r="T51" s="330"/>
      <c r="U51" s="412"/>
      <c r="V51" s="412"/>
      <c r="W51" s="330"/>
      <c r="X51" s="330"/>
      <c r="Y51" s="330"/>
      <c r="Z51" s="330"/>
      <c r="AA51" s="330"/>
      <c r="AB51" s="330"/>
      <c r="AC51" s="328"/>
    </row>
    <row r="52" spans="1:29" ht="16.5">
      <c r="A52" s="328" t="s">
        <v>765</v>
      </c>
      <c r="B52" s="141" t="s">
        <v>766</v>
      </c>
      <c r="C52" s="331"/>
      <c r="D52" s="330"/>
      <c r="E52" s="330"/>
      <c r="F52" s="330"/>
      <c r="G52" s="330"/>
      <c r="H52" s="330"/>
      <c r="I52" s="330"/>
      <c r="J52" s="330"/>
      <c r="K52" s="330"/>
      <c r="L52" s="330"/>
      <c r="M52" s="330"/>
      <c r="N52" s="330"/>
      <c r="O52" s="330"/>
      <c r="P52" s="330"/>
      <c r="Q52" s="330"/>
      <c r="R52" s="330"/>
      <c r="S52" s="330"/>
      <c r="T52" s="330"/>
      <c r="U52" s="412"/>
      <c r="V52" s="412"/>
      <c r="W52" s="330"/>
      <c r="X52" s="330"/>
      <c r="Y52" s="330"/>
      <c r="Z52" s="330"/>
      <c r="AA52" s="330"/>
      <c r="AB52" s="330"/>
      <c r="AC52" s="328"/>
    </row>
    <row r="53" spans="1:29" ht="16.5">
      <c r="A53" s="328" t="s">
        <v>767</v>
      </c>
      <c r="B53" s="199" t="s">
        <v>768</v>
      </c>
      <c r="C53" s="331"/>
      <c r="D53" s="122"/>
      <c r="E53" s="122"/>
      <c r="F53" s="122"/>
      <c r="G53" s="331"/>
      <c r="H53" s="331"/>
      <c r="I53" s="331"/>
      <c r="J53" s="330"/>
      <c r="K53" s="201"/>
      <c r="L53" s="330"/>
      <c r="M53" s="330"/>
      <c r="N53" s="330"/>
      <c r="O53" s="330"/>
      <c r="P53" s="330"/>
      <c r="Q53" s="330"/>
      <c r="R53" s="330"/>
      <c r="S53" s="330"/>
      <c r="T53" s="330"/>
      <c r="U53" s="412"/>
      <c r="V53" s="412"/>
      <c r="W53" s="330"/>
      <c r="X53" s="330"/>
      <c r="Y53" s="330"/>
      <c r="Z53" s="330"/>
      <c r="AA53" s="330"/>
      <c r="AB53" s="330"/>
      <c r="AC53" s="328"/>
    </row>
    <row r="54" spans="1:29" ht="16.5">
      <c r="A54" s="328" t="s">
        <v>769</v>
      </c>
      <c r="B54" s="199" t="s">
        <v>770</v>
      </c>
      <c r="C54" s="331"/>
      <c r="D54" s="122"/>
      <c r="E54" s="122"/>
      <c r="F54" s="122"/>
      <c r="G54" s="331"/>
      <c r="H54" s="331"/>
      <c r="I54" s="331"/>
      <c r="J54" s="330"/>
      <c r="K54" s="201"/>
      <c r="L54" s="330"/>
      <c r="M54" s="330"/>
      <c r="N54" s="330"/>
      <c r="O54" s="330"/>
      <c r="P54" s="330"/>
      <c r="Q54" s="330"/>
      <c r="R54" s="330"/>
      <c r="S54" s="330"/>
      <c r="T54" s="330"/>
      <c r="U54" s="412"/>
      <c r="V54" s="412"/>
      <c r="W54" s="330"/>
      <c r="X54" s="330"/>
      <c r="Y54" s="330"/>
      <c r="Z54" s="330"/>
      <c r="AA54" s="330"/>
      <c r="AB54" s="330"/>
      <c r="AC54" s="328"/>
    </row>
    <row r="55" spans="1:29" ht="16.5">
      <c r="A55" s="328" t="s">
        <v>771</v>
      </c>
      <c r="B55" s="199" t="s">
        <v>249</v>
      </c>
      <c r="C55" s="331"/>
      <c r="D55" s="123">
        <f>SUM(D53:D54)</f>
        <v>0</v>
      </c>
      <c r="E55" s="123">
        <f>SUM(E53:E54)</f>
        <v>0</v>
      </c>
      <c r="F55" s="123">
        <f>SUM(F53:F54)</f>
        <v>0</v>
      </c>
      <c r="G55" s="330"/>
      <c r="H55" s="330"/>
      <c r="I55" s="330"/>
      <c r="J55" s="330"/>
      <c r="K55" s="330"/>
      <c r="L55" s="330"/>
      <c r="M55" s="330"/>
      <c r="N55" s="330"/>
      <c r="O55" s="330"/>
      <c r="P55" s="330"/>
      <c r="Q55" s="330"/>
      <c r="R55" s="330"/>
      <c r="S55" s="330"/>
      <c r="T55" s="330"/>
      <c r="U55" s="412"/>
      <c r="V55" s="412"/>
      <c r="W55" s="330"/>
      <c r="X55" s="330"/>
      <c r="Y55" s="330"/>
      <c r="Z55" s="330"/>
      <c r="AA55" s="330"/>
      <c r="AB55" s="330"/>
      <c r="AC55" s="328"/>
    </row>
    <row r="56" spans="1:29" ht="16.5">
      <c r="A56" s="328"/>
      <c r="B56" s="328"/>
      <c r="C56" s="331"/>
      <c r="D56" s="330"/>
      <c r="E56" s="330"/>
      <c r="F56" s="330"/>
      <c r="G56" s="330"/>
      <c r="H56" s="330"/>
      <c r="I56" s="330"/>
      <c r="J56" s="330"/>
      <c r="K56" s="330"/>
      <c r="L56" s="330"/>
      <c r="M56" s="330"/>
      <c r="N56" s="330"/>
      <c r="O56" s="330"/>
      <c r="P56" s="330"/>
      <c r="Q56" s="330"/>
      <c r="R56" s="330"/>
      <c r="S56" s="330"/>
      <c r="T56" s="330"/>
      <c r="U56" s="412"/>
      <c r="V56" s="412"/>
      <c r="W56" s="330"/>
      <c r="X56" s="330"/>
      <c r="Y56" s="330"/>
      <c r="Z56" s="330"/>
      <c r="AA56" s="330"/>
      <c r="AB56" s="330"/>
      <c r="AC56" s="328"/>
    </row>
    <row r="57" spans="1:29" ht="16.5">
      <c r="A57" s="328"/>
      <c r="B57" s="328"/>
      <c r="C57" s="331"/>
      <c r="D57" s="330"/>
      <c r="E57" s="330"/>
      <c r="F57" s="330"/>
      <c r="G57" s="330"/>
      <c r="H57" s="330"/>
      <c r="I57" s="330"/>
      <c r="J57" s="330"/>
      <c r="K57" s="330"/>
      <c r="L57" s="330"/>
      <c r="M57" s="330"/>
      <c r="N57" s="330"/>
      <c r="O57" s="330"/>
      <c r="P57" s="330"/>
      <c r="Q57" s="330"/>
      <c r="R57" s="330"/>
      <c r="S57" s="330"/>
      <c r="T57" s="330"/>
      <c r="U57" s="412"/>
      <c r="V57" s="412"/>
      <c r="W57" s="330"/>
      <c r="X57" s="330"/>
      <c r="Y57" s="330"/>
      <c r="Z57" s="330"/>
      <c r="AA57" s="330"/>
      <c r="AB57" s="330"/>
      <c r="AC57" s="328"/>
    </row>
    <row r="58" spans="1:29" ht="16.5" hidden="1">
      <c r="A58" s="328"/>
      <c r="B58" s="328"/>
      <c r="C58" s="331"/>
      <c r="D58" s="330"/>
      <c r="E58" s="330"/>
      <c r="F58" s="330"/>
      <c r="G58" s="330"/>
      <c r="H58" s="330"/>
      <c r="I58" s="330"/>
      <c r="J58" s="330"/>
      <c r="K58" s="330"/>
      <c r="L58" s="330"/>
      <c r="M58" s="330"/>
      <c r="N58" s="330"/>
      <c r="O58" s="330"/>
      <c r="P58" s="330"/>
      <c r="Q58" s="330"/>
      <c r="R58" s="330"/>
      <c r="S58" s="330"/>
      <c r="T58" s="330"/>
      <c r="U58" s="412"/>
      <c r="V58" s="412"/>
      <c r="W58" s="330"/>
      <c r="X58" s="330"/>
      <c r="Y58" s="330"/>
      <c r="Z58" s="330"/>
      <c r="AA58" s="330"/>
      <c r="AB58" s="330"/>
      <c r="AC58" s="328"/>
    </row>
    <row r="59" spans="1:29" ht="16.5" hidden="1">
      <c r="A59" s="328"/>
      <c r="B59" s="328"/>
      <c r="C59" s="331"/>
      <c r="D59" s="330"/>
      <c r="E59" s="330"/>
      <c r="F59" s="330"/>
      <c r="G59" s="330"/>
      <c r="H59" s="330"/>
      <c r="I59" s="330"/>
      <c r="J59" s="330"/>
      <c r="K59" s="330"/>
      <c r="L59" s="330"/>
      <c r="M59" s="330"/>
      <c r="N59" s="330"/>
      <c r="O59" s="330"/>
      <c r="P59" s="330"/>
      <c r="Q59" s="330"/>
      <c r="R59" s="330"/>
      <c r="S59" s="330"/>
      <c r="T59" s="330"/>
      <c r="U59" s="412"/>
      <c r="V59" s="412"/>
      <c r="W59" s="330"/>
      <c r="X59" s="330"/>
      <c r="Y59" s="330"/>
      <c r="Z59" s="330"/>
      <c r="AA59" s="330"/>
      <c r="AB59" s="330"/>
      <c r="AC59" s="328"/>
    </row>
    <row r="60" spans="1:29" ht="16.5" hidden="1">
      <c r="A60" s="328"/>
      <c r="B60" s="328"/>
      <c r="C60" s="331"/>
      <c r="D60" s="330"/>
      <c r="E60" s="330"/>
      <c r="F60" s="330"/>
      <c r="G60" s="330"/>
      <c r="H60" s="330"/>
      <c r="I60" s="330"/>
      <c r="J60" s="330"/>
      <c r="K60" s="330"/>
      <c r="L60" s="330"/>
      <c r="M60" s="330"/>
      <c r="N60" s="330"/>
      <c r="O60" s="330"/>
      <c r="P60" s="330"/>
      <c r="Q60" s="330"/>
      <c r="R60" s="330"/>
      <c r="S60" s="330"/>
      <c r="T60" s="330"/>
      <c r="U60" s="412"/>
      <c r="V60" s="412"/>
      <c r="W60" s="330"/>
      <c r="X60" s="330"/>
      <c r="Y60" s="330"/>
      <c r="Z60" s="330"/>
      <c r="AA60" s="330"/>
      <c r="AB60" s="330"/>
      <c r="AC60" s="328"/>
    </row>
    <row r="61" spans="1:29" ht="16.5" hidden="1">
      <c r="A61" s="328"/>
      <c r="B61" s="328"/>
      <c r="C61" s="331"/>
      <c r="D61" s="330"/>
      <c r="E61" s="330"/>
      <c r="F61" s="330"/>
      <c r="G61" s="330"/>
      <c r="H61" s="330"/>
      <c r="I61" s="330"/>
      <c r="J61" s="330"/>
      <c r="K61" s="330"/>
      <c r="L61" s="330"/>
      <c r="M61" s="330"/>
      <c r="N61" s="330"/>
      <c r="O61" s="330"/>
      <c r="P61" s="330"/>
      <c r="Q61" s="330"/>
      <c r="R61" s="330"/>
      <c r="S61" s="330"/>
      <c r="T61" s="330"/>
      <c r="U61" s="412"/>
      <c r="V61" s="412"/>
      <c r="W61" s="330"/>
      <c r="X61" s="330"/>
      <c r="Y61" s="330"/>
      <c r="Z61" s="330"/>
      <c r="AA61" s="330"/>
      <c r="AB61" s="330"/>
      <c r="AC61" s="328"/>
    </row>
    <row r="62" spans="1:29" ht="16.5" hidden="1">
      <c r="A62" s="328"/>
      <c r="B62" s="328"/>
      <c r="C62" s="331"/>
      <c r="D62" s="330"/>
      <c r="E62" s="330"/>
      <c r="F62" s="330"/>
      <c r="G62" s="330"/>
      <c r="H62" s="330"/>
      <c r="I62" s="330"/>
      <c r="J62" s="330"/>
      <c r="K62" s="330"/>
      <c r="L62" s="330"/>
      <c r="M62" s="330"/>
      <c r="N62" s="330"/>
      <c r="O62" s="330"/>
      <c r="P62" s="330"/>
      <c r="Q62" s="330"/>
      <c r="R62" s="330"/>
      <c r="S62" s="330"/>
      <c r="T62" s="330"/>
      <c r="U62" s="412"/>
      <c r="V62" s="412"/>
      <c r="W62" s="330"/>
      <c r="X62" s="330"/>
      <c r="Y62" s="330"/>
      <c r="Z62" s="330"/>
      <c r="AA62" s="330"/>
      <c r="AB62" s="330"/>
      <c r="AC62" s="328"/>
    </row>
    <row r="63" spans="1:29" ht="16.5" hidden="1">
      <c r="A63" s="328"/>
      <c r="B63" s="328"/>
      <c r="C63" s="331"/>
      <c r="D63" s="330"/>
      <c r="E63" s="330"/>
      <c r="F63" s="330"/>
      <c r="G63" s="330"/>
      <c r="H63" s="330"/>
      <c r="I63" s="330"/>
      <c r="J63" s="330"/>
      <c r="K63" s="330"/>
      <c r="L63" s="330"/>
      <c r="M63" s="330"/>
      <c r="N63" s="330"/>
      <c r="O63" s="330"/>
      <c r="P63" s="330"/>
      <c r="Q63" s="330"/>
      <c r="R63" s="330"/>
      <c r="S63" s="330"/>
      <c r="T63" s="330"/>
      <c r="U63" s="412"/>
      <c r="V63" s="412"/>
      <c r="W63" s="330"/>
      <c r="X63" s="330"/>
      <c r="Y63" s="330"/>
      <c r="Z63" s="330"/>
      <c r="AA63" s="330"/>
      <c r="AB63" s="330"/>
      <c r="AC63" s="328"/>
    </row>
    <row r="64" spans="1:29" ht="16.5" hidden="1">
      <c r="A64" s="328"/>
      <c r="B64" s="328"/>
      <c r="C64" s="331"/>
      <c r="D64" s="330"/>
      <c r="E64" s="330"/>
      <c r="F64" s="330"/>
      <c r="G64" s="330"/>
      <c r="H64" s="330"/>
      <c r="I64" s="330"/>
      <c r="J64" s="330"/>
      <c r="K64" s="330"/>
      <c r="L64" s="330"/>
      <c r="M64" s="330"/>
      <c r="N64" s="330"/>
      <c r="O64" s="330"/>
      <c r="P64" s="330"/>
      <c r="Q64" s="330"/>
      <c r="R64" s="330"/>
      <c r="S64" s="330"/>
      <c r="T64" s="330"/>
      <c r="U64" s="412"/>
      <c r="V64" s="412"/>
      <c r="W64" s="330"/>
      <c r="X64" s="330"/>
      <c r="Y64" s="330"/>
      <c r="Z64" s="330"/>
      <c r="AA64" s="330"/>
      <c r="AB64" s="330"/>
      <c r="AC64" s="328"/>
    </row>
    <row r="65" spans="1:29" ht="16.5" hidden="1">
      <c r="A65" s="328"/>
      <c r="B65" s="328"/>
      <c r="C65" s="331"/>
      <c r="D65" s="330"/>
      <c r="E65" s="330"/>
      <c r="F65" s="330"/>
      <c r="G65" s="330"/>
      <c r="H65" s="330"/>
      <c r="I65" s="330"/>
      <c r="J65" s="330"/>
      <c r="K65" s="330"/>
      <c r="L65" s="330"/>
      <c r="M65" s="330"/>
      <c r="N65" s="330"/>
      <c r="O65" s="330"/>
      <c r="P65" s="330"/>
      <c r="Q65" s="330"/>
      <c r="R65" s="330"/>
      <c r="S65" s="330"/>
      <c r="T65" s="330"/>
      <c r="U65" s="412"/>
      <c r="V65" s="412"/>
      <c r="W65" s="330"/>
      <c r="X65" s="330"/>
      <c r="Y65" s="330"/>
      <c r="Z65" s="330"/>
      <c r="AA65" s="330"/>
      <c r="AB65" s="330"/>
      <c r="AC65" s="328"/>
    </row>
    <row r="66" spans="1:29" ht="16.5" hidden="1">
      <c r="A66" s="328"/>
      <c r="B66" s="328"/>
      <c r="C66" s="331"/>
      <c r="D66" s="330"/>
      <c r="E66" s="330"/>
      <c r="F66" s="330"/>
      <c r="G66" s="330"/>
      <c r="H66" s="330"/>
      <c r="I66" s="330"/>
      <c r="J66" s="330"/>
      <c r="K66" s="330"/>
      <c r="L66" s="330"/>
      <c r="M66" s="330"/>
      <c r="N66" s="330"/>
      <c r="O66" s="330"/>
      <c r="P66" s="330"/>
      <c r="Q66" s="330"/>
      <c r="R66" s="330"/>
      <c r="S66" s="330"/>
      <c r="T66" s="330"/>
      <c r="U66" s="412"/>
      <c r="V66" s="412"/>
      <c r="W66" s="330"/>
      <c r="X66" s="330"/>
      <c r="Y66" s="330"/>
      <c r="Z66" s="330"/>
      <c r="AA66" s="330"/>
      <c r="AB66" s="330"/>
      <c r="AC66" s="328"/>
    </row>
    <row r="67" spans="1:29" ht="16.5" hidden="1">
      <c r="A67" s="328"/>
      <c r="B67" s="328"/>
      <c r="C67" s="331"/>
      <c r="D67" s="330"/>
      <c r="E67" s="330"/>
      <c r="F67" s="330"/>
      <c r="G67" s="330"/>
      <c r="H67" s="330"/>
      <c r="I67" s="330"/>
      <c r="J67" s="330"/>
      <c r="K67" s="330"/>
      <c r="L67" s="330"/>
      <c r="M67" s="330"/>
      <c r="N67" s="330"/>
      <c r="O67" s="330"/>
      <c r="P67" s="330"/>
      <c r="Q67" s="330"/>
      <c r="R67" s="330"/>
      <c r="S67" s="330"/>
      <c r="T67" s="330"/>
      <c r="U67" s="412"/>
      <c r="V67" s="412"/>
      <c r="W67" s="330"/>
      <c r="X67" s="330"/>
      <c r="Y67" s="330"/>
      <c r="Z67" s="330"/>
      <c r="AA67" s="330"/>
      <c r="AB67" s="330"/>
      <c r="AC67" s="328"/>
    </row>
    <row r="68" spans="1:29" ht="16.5" hidden="1">
      <c r="A68" s="328"/>
      <c r="B68" s="328"/>
      <c r="C68" s="331"/>
      <c r="D68" s="330"/>
      <c r="E68" s="330"/>
      <c r="F68" s="330"/>
      <c r="G68" s="330"/>
      <c r="H68" s="330"/>
      <c r="I68" s="330"/>
      <c r="J68" s="330"/>
      <c r="K68" s="330"/>
      <c r="L68" s="330"/>
      <c r="M68" s="330"/>
      <c r="N68" s="330"/>
      <c r="O68" s="330"/>
      <c r="P68" s="330"/>
      <c r="Q68" s="330"/>
      <c r="R68" s="330"/>
      <c r="S68" s="330"/>
      <c r="T68" s="330"/>
      <c r="U68" s="412"/>
      <c r="V68" s="412"/>
      <c r="W68" s="330"/>
      <c r="X68" s="330"/>
      <c r="Y68" s="330"/>
      <c r="Z68" s="330"/>
      <c r="AA68" s="330"/>
      <c r="AB68" s="330"/>
      <c r="AC68" s="328"/>
    </row>
    <row r="69" spans="1:29" ht="16.5" hidden="1">
      <c r="A69" s="328"/>
      <c r="B69" s="328"/>
      <c r="C69" s="331"/>
      <c r="D69" s="330"/>
      <c r="E69" s="330"/>
      <c r="F69" s="330"/>
      <c r="G69" s="330"/>
      <c r="H69" s="330"/>
      <c r="I69" s="330"/>
      <c r="J69" s="330"/>
      <c r="K69" s="330"/>
      <c r="L69" s="330"/>
      <c r="M69" s="330"/>
      <c r="N69" s="330"/>
      <c r="O69" s="330"/>
      <c r="P69" s="330"/>
      <c r="Q69" s="330"/>
      <c r="R69" s="330"/>
      <c r="S69" s="330"/>
      <c r="T69" s="330"/>
      <c r="U69" s="412"/>
      <c r="V69" s="412"/>
      <c r="W69" s="330"/>
      <c r="X69" s="330"/>
      <c r="Y69" s="330"/>
      <c r="Z69" s="330"/>
      <c r="AA69" s="330"/>
      <c r="AB69" s="330"/>
      <c r="AC69" s="328"/>
    </row>
    <row r="70" spans="1:29" ht="16.5" hidden="1">
      <c r="A70" s="328"/>
      <c r="B70" s="328"/>
      <c r="C70" s="331"/>
      <c r="D70" s="330"/>
      <c r="E70" s="330"/>
      <c r="F70" s="330"/>
      <c r="G70" s="330"/>
      <c r="H70" s="330"/>
      <c r="I70" s="330"/>
      <c r="J70" s="330"/>
      <c r="K70" s="330"/>
      <c r="L70" s="330"/>
      <c r="M70" s="330"/>
      <c r="N70" s="330"/>
      <c r="O70" s="330"/>
      <c r="P70" s="330"/>
      <c r="Q70" s="330"/>
      <c r="R70" s="330"/>
      <c r="S70" s="330"/>
      <c r="T70" s="330"/>
      <c r="U70" s="412"/>
      <c r="V70" s="412"/>
      <c r="W70" s="330"/>
      <c r="X70" s="330"/>
      <c r="Y70" s="330"/>
      <c r="Z70" s="330"/>
      <c r="AA70" s="330"/>
      <c r="AB70" s="330"/>
      <c r="AC70" s="328"/>
    </row>
    <row r="71" spans="1:29" ht="16.5" hidden="1">
      <c r="A71" s="328"/>
      <c r="B71" s="328"/>
      <c r="C71" s="331"/>
      <c r="D71" s="330"/>
      <c r="E71" s="330"/>
      <c r="F71" s="330"/>
      <c r="G71" s="330"/>
      <c r="H71" s="330"/>
      <c r="I71" s="330"/>
      <c r="J71" s="330"/>
      <c r="K71" s="330"/>
      <c r="L71" s="330"/>
      <c r="M71" s="330"/>
      <c r="N71" s="330"/>
      <c r="O71" s="330"/>
      <c r="P71" s="330"/>
      <c r="Q71" s="330"/>
      <c r="R71" s="330"/>
      <c r="S71" s="330"/>
      <c r="T71" s="330"/>
      <c r="U71" s="412"/>
      <c r="V71" s="412"/>
      <c r="W71" s="330"/>
      <c r="X71" s="330"/>
      <c r="Y71" s="330"/>
      <c r="Z71" s="330"/>
      <c r="AA71" s="330"/>
      <c r="AB71" s="330"/>
      <c r="AC71" s="328"/>
    </row>
    <row r="72" spans="1:29" ht="16.5" hidden="1">
      <c r="A72" s="328"/>
      <c r="B72" s="328"/>
      <c r="C72" s="331"/>
      <c r="D72" s="330"/>
      <c r="E72" s="330"/>
      <c r="F72" s="330"/>
      <c r="G72" s="330"/>
      <c r="H72" s="330"/>
      <c r="I72" s="330"/>
      <c r="J72" s="330"/>
      <c r="K72" s="330"/>
      <c r="L72" s="330"/>
      <c r="M72" s="330"/>
      <c r="N72" s="330"/>
      <c r="O72" s="330"/>
      <c r="P72" s="330"/>
      <c r="Q72" s="330"/>
      <c r="R72" s="330"/>
      <c r="S72" s="330"/>
      <c r="T72" s="330"/>
      <c r="U72" s="412"/>
      <c r="V72" s="412"/>
      <c r="W72" s="330"/>
      <c r="X72" s="330"/>
      <c r="Y72" s="330"/>
      <c r="Z72" s="330"/>
      <c r="AA72" s="330"/>
      <c r="AB72" s="330"/>
      <c r="AC72" s="328"/>
    </row>
    <row r="73" spans="1:29" ht="16.5" hidden="1">
      <c r="A73" s="328"/>
      <c r="B73" s="328"/>
      <c r="C73" s="331"/>
      <c r="D73" s="330"/>
      <c r="E73" s="330"/>
      <c r="F73" s="330"/>
      <c r="G73" s="330"/>
      <c r="H73" s="330"/>
      <c r="I73" s="330"/>
      <c r="J73" s="330"/>
      <c r="K73" s="330"/>
      <c r="L73" s="330"/>
      <c r="M73" s="330"/>
      <c r="N73" s="330"/>
      <c r="O73" s="330"/>
      <c r="P73" s="330"/>
      <c r="Q73" s="330"/>
      <c r="R73" s="330"/>
      <c r="S73" s="330"/>
      <c r="T73" s="330"/>
      <c r="U73" s="412"/>
      <c r="V73" s="412"/>
      <c r="W73" s="330"/>
      <c r="X73" s="330"/>
      <c r="Y73" s="330"/>
      <c r="Z73" s="330"/>
      <c r="AA73" s="330"/>
      <c r="AB73" s="330"/>
      <c r="AC73" s="328"/>
    </row>
    <row r="74" spans="1:29" ht="16.5" hidden="1">
      <c r="A74" s="328"/>
      <c r="B74" s="328"/>
      <c r="C74" s="331"/>
      <c r="D74" s="330"/>
      <c r="E74" s="330"/>
      <c r="F74" s="330"/>
      <c r="G74" s="330"/>
      <c r="H74" s="330"/>
      <c r="I74" s="330"/>
      <c r="J74" s="330"/>
      <c r="K74" s="330"/>
      <c r="L74" s="330"/>
      <c r="M74" s="330"/>
      <c r="N74" s="330"/>
      <c r="O74" s="330"/>
      <c r="P74" s="330"/>
      <c r="Q74" s="330"/>
      <c r="R74" s="330"/>
      <c r="S74" s="330"/>
      <c r="T74" s="330"/>
      <c r="U74" s="412"/>
      <c r="V74" s="412"/>
      <c r="W74" s="330"/>
      <c r="X74" s="330"/>
      <c r="Y74" s="330"/>
      <c r="Z74" s="330"/>
      <c r="AA74" s="330"/>
      <c r="AB74" s="330"/>
      <c r="AC74" s="328"/>
    </row>
    <row r="75" spans="1:29" ht="16.5" hidden="1">
      <c r="A75" s="328"/>
      <c r="B75" s="328"/>
      <c r="C75" s="331"/>
      <c r="D75" s="330"/>
      <c r="E75" s="330"/>
      <c r="F75" s="330"/>
      <c r="G75" s="330"/>
      <c r="H75" s="330"/>
      <c r="I75" s="330"/>
      <c r="J75" s="330"/>
      <c r="K75" s="330"/>
      <c r="L75" s="330"/>
      <c r="M75" s="330"/>
      <c r="N75" s="330"/>
      <c r="O75" s="330"/>
      <c r="P75" s="330"/>
      <c r="Q75" s="330"/>
      <c r="R75" s="330"/>
      <c r="S75" s="330"/>
      <c r="T75" s="330"/>
      <c r="U75" s="412"/>
      <c r="V75" s="412"/>
      <c r="W75" s="330"/>
      <c r="X75" s="330"/>
      <c r="Y75" s="330"/>
      <c r="Z75" s="330"/>
      <c r="AA75" s="330"/>
      <c r="AB75" s="330"/>
      <c r="AC75" s="328"/>
    </row>
    <row r="76" spans="1:29" ht="16.5" hidden="1">
      <c r="A76" s="328"/>
      <c r="B76" s="328"/>
      <c r="C76" s="331"/>
      <c r="D76" s="330"/>
      <c r="E76" s="330"/>
      <c r="F76" s="330"/>
      <c r="G76" s="330"/>
      <c r="H76" s="330"/>
      <c r="I76" s="330"/>
      <c r="J76" s="330"/>
      <c r="K76" s="330"/>
      <c r="L76" s="330"/>
      <c r="M76" s="330"/>
      <c r="N76" s="330"/>
      <c r="O76" s="330"/>
      <c r="P76" s="330"/>
      <c r="Q76" s="330"/>
      <c r="R76" s="330"/>
      <c r="S76" s="330"/>
      <c r="T76" s="330"/>
      <c r="U76" s="412"/>
      <c r="V76" s="412"/>
      <c r="W76" s="330"/>
      <c r="X76" s="330"/>
      <c r="Y76" s="330"/>
      <c r="Z76" s="330"/>
      <c r="AA76" s="330"/>
      <c r="AB76" s="330"/>
      <c r="AC76" s="328"/>
    </row>
    <row r="77" spans="1:29" ht="16.5" hidden="1">
      <c r="A77" s="328"/>
      <c r="B77" s="328"/>
      <c r="C77" s="331"/>
      <c r="D77" s="330"/>
      <c r="E77" s="330"/>
      <c r="F77" s="330"/>
      <c r="G77" s="330"/>
      <c r="H77" s="330"/>
      <c r="I77" s="330"/>
      <c r="J77" s="330"/>
      <c r="K77" s="330"/>
      <c r="L77" s="330"/>
      <c r="M77" s="330"/>
      <c r="N77" s="330"/>
      <c r="O77" s="330"/>
      <c r="P77" s="330"/>
      <c r="Q77" s="330"/>
      <c r="R77" s="330"/>
      <c r="S77" s="330"/>
      <c r="T77" s="330"/>
      <c r="U77" s="412"/>
      <c r="V77" s="412"/>
      <c r="W77" s="330"/>
      <c r="X77" s="330"/>
      <c r="Y77" s="330"/>
      <c r="Z77" s="330"/>
      <c r="AA77" s="330"/>
      <c r="AB77" s="330"/>
      <c r="AC77" s="328"/>
    </row>
    <row r="78" spans="1:29" ht="16.5" hidden="1">
      <c r="A78" s="328"/>
      <c r="B78" s="328"/>
      <c r="C78" s="331"/>
      <c r="D78" s="330"/>
      <c r="E78" s="330"/>
      <c r="F78" s="330"/>
      <c r="G78" s="330"/>
      <c r="H78" s="330"/>
      <c r="I78" s="330"/>
      <c r="J78" s="330"/>
      <c r="K78" s="330"/>
      <c r="L78" s="330"/>
      <c r="M78" s="330"/>
      <c r="N78" s="330"/>
      <c r="O78" s="330"/>
      <c r="P78" s="330"/>
      <c r="Q78" s="330"/>
      <c r="R78" s="330"/>
      <c r="S78" s="330"/>
      <c r="T78" s="330"/>
      <c r="U78" s="412"/>
      <c r="V78" s="412"/>
      <c r="W78" s="330"/>
      <c r="X78" s="330"/>
      <c r="Y78" s="330"/>
      <c r="Z78" s="330"/>
      <c r="AA78" s="330"/>
      <c r="AB78" s="330"/>
      <c r="AC78" s="328"/>
    </row>
    <row r="79" spans="1:29" ht="16.5" hidden="1">
      <c r="A79" s="328"/>
      <c r="B79" s="328"/>
      <c r="C79" s="331"/>
      <c r="D79" s="330"/>
      <c r="E79" s="330"/>
      <c r="F79" s="330"/>
      <c r="G79" s="330"/>
      <c r="H79" s="330"/>
      <c r="I79" s="330"/>
      <c r="J79" s="330"/>
      <c r="K79" s="330"/>
      <c r="L79" s="330"/>
      <c r="M79" s="330"/>
      <c r="N79" s="330"/>
      <c r="O79" s="330"/>
      <c r="P79" s="330"/>
      <c r="Q79" s="330"/>
      <c r="R79" s="330"/>
      <c r="S79" s="330"/>
      <c r="T79" s="330"/>
      <c r="U79" s="412"/>
      <c r="V79" s="412"/>
      <c r="W79" s="330"/>
      <c r="X79" s="330"/>
      <c r="Y79" s="330"/>
      <c r="Z79" s="330"/>
      <c r="AA79" s="330"/>
      <c r="AB79" s="330"/>
      <c r="AC79" s="328"/>
    </row>
    <row r="80" spans="1:29" ht="16.5" hidden="1">
      <c r="A80" s="328"/>
      <c r="B80" s="328"/>
      <c r="C80" s="331"/>
      <c r="D80" s="330"/>
      <c r="E80" s="330"/>
      <c r="F80" s="330"/>
      <c r="G80" s="330"/>
      <c r="H80" s="330"/>
      <c r="I80" s="330"/>
      <c r="J80" s="330"/>
      <c r="K80" s="330"/>
      <c r="L80" s="330"/>
      <c r="M80" s="330"/>
      <c r="N80" s="330"/>
      <c r="O80" s="330"/>
      <c r="P80" s="330"/>
      <c r="Q80" s="330"/>
      <c r="R80" s="330"/>
      <c r="S80" s="330"/>
      <c r="T80" s="330"/>
      <c r="U80" s="412"/>
      <c r="V80" s="412"/>
      <c r="W80" s="330"/>
      <c r="X80" s="330"/>
      <c r="Y80" s="330"/>
      <c r="Z80" s="330"/>
      <c r="AA80" s="330"/>
      <c r="AB80" s="330"/>
      <c r="AC80" s="328"/>
    </row>
    <row r="81" spans="1:29" ht="16.5" hidden="1">
      <c r="A81" s="328"/>
      <c r="B81" s="328"/>
      <c r="C81" s="331"/>
      <c r="D81" s="330"/>
      <c r="E81" s="330"/>
      <c r="F81" s="330"/>
      <c r="G81" s="330"/>
      <c r="H81" s="330"/>
      <c r="I81" s="330"/>
      <c r="J81" s="330"/>
      <c r="K81" s="330"/>
      <c r="L81" s="330"/>
      <c r="M81" s="330"/>
      <c r="N81" s="330"/>
      <c r="O81" s="330"/>
      <c r="P81" s="330"/>
      <c r="Q81" s="330"/>
      <c r="R81" s="330"/>
      <c r="S81" s="330"/>
      <c r="T81" s="330"/>
      <c r="U81" s="412"/>
      <c r="V81" s="412"/>
      <c r="W81" s="330"/>
      <c r="X81" s="330"/>
      <c r="Y81" s="330"/>
      <c r="Z81" s="330"/>
      <c r="AA81" s="330"/>
      <c r="AB81" s="330"/>
      <c r="AC81" s="328"/>
    </row>
    <row r="82" spans="1:29" ht="16.5" hidden="1">
      <c r="A82" s="328"/>
      <c r="B82" s="328"/>
      <c r="C82" s="331"/>
      <c r="D82" s="330"/>
      <c r="E82" s="330"/>
      <c r="F82" s="330"/>
      <c r="G82" s="330"/>
      <c r="H82" s="330"/>
      <c r="I82" s="330"/>
      <c r="J82" s="330"/>
      <c r="K82" s="330"/>
      <c r="L82" s="330"/>
      <c r="M82" s="330"/>
      <c r="N82" s="330"/>
      <c r="O82" s="330"/>
      <c r="P82" s="330"/>
      <c r="Q82" s="330"/>
      <c r="R82" s="330"/>
      <c r="S82" s="330"/>
      <c r="T82" s="330"/>
      <c r="U82" s="412"/>
      <c r="V82" s="412"/>
      <c r="W82" s="330"/>
      <c r="X82" s="330"/>
      <c r="Y82" s="330"/>
      <c r="Z82" s="330"/>
      <c r="AA82" s="330"/>
      <c r="AB82" s="330"/>
      <c r="AC82" s="328"/>
    </row>
    <row r="83" spans="1:29" ht="16.5" hidden="1">
      <c r="A83" s="328"/>
      <c r="B83" s="328"/>
      <c r="C83" s="331"/>
      <c r="D83" s="330"/>
      <c r="E83" s="330"/>
      <c r="F83" s="330"/>
      <c r="G83" s="330"/>
      <c r="H83" s="330"/>
      <c r="I83" s="330"/>
      <c r="J83" s="330"/>
      <c r="K83" s="330"/>
      <c r="L83" s="330"/>
      <c r="M83" s="330"/>
      <c r="N83" s="330"/>
      <c r="O83" s="330"/>
      <c r="P83" s="330"/>
      <c r="Q83" s="330"/>
      <c r="R83" s="330"/>
      <c r="S83" s="330"/>
      <c r="T83" s="330"/>
      <c r="U83" s="412"/>
      <c r="V83" s="412"/>
      <c r="W83" s="330"/>
      <c r="X83" s="330"/>
      <c r="Y83" s="330"/>
      <c r="Z83" s="330"/>
      <c r="AA83" s="330"/>
      <c r="AB83" s="330"/>
      <c r="AC83" s="328"/>
    </row>
    <row r="84" spans="1:29" ht="16.5" hidden="1">
      <c r="A84" s="328"/>
      <c r="B84" s="328"/>
      <c r="C84" s="331"/>
      <c r="D84" s="330"/>
      <c r="E84" s="330"/>
      <c r="F84" s="330"/>
      <c r="G84" s="330"/>
      <c r="H84" s="330"/>
      <c r="I84" s="330"/>
      <c r="J84" s="330"/>
      <c r="K84" s="330"/>
      <c r="L84" s="330"/>
      <c r="M84" s="330"/>
      <c r="N84" s="330"/>
      <c r="O84" s="330"/>
      <c r="P84" s="330"/>
      <c r="Q84" s="330"/>
      <c r="R84" s="330"/>
      <c r="S84" s="330"/>
      <c r="T84" s="330"/>
      <c r="U84" s="412"/>
      <c r="V84" s="412"/>
      <c r="W84" s="330"/>
      <c r="X84" s="330"/>
      <c r="Y84" s="330"/>
      <c r="Z84" s="330"/>
      <c r="AA84" s="330"/>
      <c r="AB84" s="330"/>
      <c r="AC84" s="328"/>
    </row>
    <row r="85" spans="1:29" ht="16.5" hidden="1">
      <c r="A85" s="328"/>
      <c r="B85" s="328"/>
      <c r="C85" s="331"/>
      <c r="D85" s="330"/>
      <c r="E85" s="330"/>
      <c r="F85" s="330"/>
      <c r="G85" s="330"/>
      <c r="H85" s="330"/>
      <c r="I85" s="330"/>
      <c r="J85" s="330"/>
      <c r="K85" s="330"/>
      <c r="L85" s="330"/>
      <c r="M85" s="330"/>
      <c r="N85" s="330"/>
      <c r="O85" s="330"/>
      <c r="P85" s="330"/>
      <c r="Q85" s="330"/>
      <c r="R85" s="330"/>
      <c r="S85" s="330"/>
      <c r="T85" s="330"/>
      <c r="U85" s="412"/>
      <c r="V85" s="412"/>
      <c r="W85" s="330"/>
      <c r="X85" s="330"/>
      <c r="Y85" s="330"/>
      <c r="Z85" s="330"/>
      <c r="AA85" s="330"/>
      <c r="AB85" s="330"/>
      <c r="AC85" s="328"/>
    </row>
    <row r="86" spans="1:29" ht="16.5" hidden="1">
      <c r="A86" s="328"/>
      <c r="B86" s="328"/>
      <c r="C86" s="331"/>
      <c r="D86" s="330"/>
      <c r="E86" s="330"/>
      <c r="F86" s="330"/>
      <c r="G86" s="330"/>
      <c r="H86" s="330"/>
      <c r="I86" s="330"/>
      <c r="J86" s="330"/>
      <c r="K86" s="330"/>
      <c r="L86" s="330"/>
      <c r="M86" s="330"/>
      <c r="N86" s="330"/>
      <c r="O86" s="330"/>
      <c r="P86" s="330"/>
      <c r="Q86" s="330"/>
      <c r="R86" s="330"/>
      <c r="S86" s="330"/>
      <c r="T86" s="330"/>
      <c r="U86" s="412"/>
      <c r="V86" s="412"/>
      <c r="W86" s="330"/>
      <c r="X86" s="330"/>
      <c r="Y86" s="330"/>
      <c r="Z86" s="330"/>
      <c r="AA86" s="330"/>
      <c r="AB86" s="330"/>
      <c r="AC86" s="328"/>
    </row>
    <row r="87" spans="1:29" ht="16.5" hidden="1">
      <c r="A87" s="328"/>
      <c r="B87" s="328"/>
      <c r="C87" s="331"/>
      <c r="D87" s="330"/>
      <c r="E87" s="330"/>
      <c r="F87" s="330"/>
      <c r="G87" s="330"/>
      <c r="H87" s="330"/>
      <c r="I87" s="330"/>
      <c r="J87" s="330"/>
      <c r="K87" s="330"/>
      <c r="L87" s="330"/>
      <c r="M87" s="330"/>
      <c r="N87" s="330"/>
      <c r="O87" s="330"/>
      <c r="P87" s="330"/>
      <c r="Q87" s="330"/>
      <c r="R87" s="330"/>
      <c r="S87" s="330"/>
      <c r="T87" s="330"/>
      <c r="U87" s="412"/>
      <c r="V87" s="412"/>
      <c r="W87" s="330"/>
      <c r="X87" s="330"/>
      <c r="Y87" s="330"/>
      <c r="Z87" s="330"/>
      <c r="AA87" s="330"/>
      <c r="AB87" s="330"/>
      <c r="AC87" s="328"/>
    </row>
    <row r="88" spans="1:29" ht="16.5" hidden="1">
      <c r="A88" s="328"/>
      <c r="B88" s="328"/>
      <c r="C88" s="331"/>
      <c r="D88" s="330"/>
      <c r="E88" s="330"/>
      <c r="F88" s="330"/>
      <c r="G88" s="330"/>
      <c r="H88" s="330"/>
      <c r="I88" s="330"/>
      <c r="J88" s="330"/>
      <c r="K88" s="330"/>
      <c r="L88" s="330"/>
      <c r="M88" s="330"/>
      <c r="N88" s="330"/>
      <c r="O88" s="330"/>
      <c r="P88" s="330"/>
      <c r="Q88" s="330"/>
      <c r="R88" s="330"/>
      <c r="S88" s="330"/>
      <c r="T88" s="330"/>
      <c r="U88" s="412"/>
      <c r="V88" s="412"/>
      <c r="W88" s="330"/>
      <c r="X88" s="330"/>
      <c r="Y88" s="330"/>
      <c r="Z88" s="330"/>
      <c r="AA88" s="330"/>
      <c r="AB88" s="330"/>
      <c r="AC88" s="328"/>
    </row>
    <row r="89" spans="1:29" ht="16.5" hidden="1">
      <c r="A89" s="328"/>
      <c r="B89" s="328"/>
      <c r="C89" s="331"/>
      <c r="D89" s="330"/>
      <c r="E89" s="330"/>
      <c r="F89" s="330"/>
      <c r="G89" s="330"/>
      <c r="H89" s="330"/>
      <c r="I89" s="330"/>
      <c r="J89" s="330"/>
      <c r="K89" s="330"/>
      <c r="L89" s="330"/>
      <c r="M89" s="330"/>
      <c r="N89" s="330"/>
      <c r="O89" s="330"/>
      <c r="P89" s="330"/>
      <c r="Q89" s="330"/>
      <c r="R89" s="330"/>
      <c r="S89" s="330"/>
      <c r="T89" s="330"/>
      <c r="U89" s="412"/>
      <c r="V89" s="412"/>
      <c r="W89" s="330"/>
      <c r="X89" s="330"/>
      <c r="Y89" s="330"/>
      <c r="Z89" s="330"/>
      <c r="AA89" s="330"/>
      <c r="AB89" s="330"/>
      <c r="AC89" s="328"/>
    </row>
    <row r="90" spans="1:29" ht="16.5" hidden="1">
      <c r="A90" s="328"/>
      <c r="B90" s="328"/>
      <c r="C90" s="331"/>
      <c r="D90" s="330"/>
      <c r="E90" s="330"/>
      <c r="F90" s="330"/>
      <c r="G90" s="330"/>
      <c r="H90" s="330"/>
      <c r="I90" s="330"/>
      <c r="J90" s="330"/>
      <c r="K90" s="330"/>
      <c r="L90" s="330"/>
      <c r="M90" s="330"/>
      <c r="N90" s="330"/>
      <c r="O90" s="330"/>
      <c r="P90" s="330"/>
      <c r="Q90" s="330"/>
      <c r="R90" s="330"/>
      <c r="S90" s="330"/>
      <c r="T90" s="330"/>
      <c r="U90" s="412"/>
      <c r="V90" s="412"/>
      <c r="W90" s="330"/>
      <c r="X90" s="330"/>
      <c r="Y90" s="330"/>
      <c r="Z90" s="330"/>
      <c r="AA90" s="330"/>
      <c r="AB90" s="330"/>
      <c r="AC90" s="328"/>
    </row>
    <row r="91" spans="1:29" ht="16.5" hidden="1">
      <c r="A91" s="328"/>
      <c r="B91" s="328"/>
      <c r="C91" s="331"/>
      <c r="D91" s="330"/>
      <c r="E91" s="330"/>
      <c r="F91" s="330"/>
      <c r="G91" s="330"/>
      <c r="H91" s="330"/>
      <c r="I91" s="330"/>
      <c r="J91" s="330"/>
      <c r="K91" s="330"/>
      <c r="L91" s="330"/>
      <c r="M91" s="330"/>
      <c r="N91" s="330"/>
      <c r="O91" s="330"/>
      <c r="P91" s="330"/>
      <c r="Q91" s="330"/>
      <c r="R91" s="330"/>
      <c r="S91" s="330"/>
      <c r="T91" s="330"/>
      <c r="U91" s="412"/>
      <c r="V91" s="412"/>
      <c r="W91" s="330"/>
      <c r="X91" s="330"/>
      <c r="Y91" s="330"/>
      <c r="Z91" s="330"/>
      <c r="AA91" s="330"/>
      <c r="AB91" s="330"/>
      <c r="AC91" s="328"/>
    </row>
    <row r="92" spans="1:29" ht="16.5" hidden="1">
      <c r="A92" s="328"/>
      <c r="B92" s="328"/>
      <c r="C92" s="331"/>
      <c r="D92" s="330"/>
      <c r="E92" s="330"/>
      <c r="F92" s="330"/>
      <c r="G92" s="330"/>
      <c r="H92" s="330"/>
      <c r="I92" s="330"/>
      <c r="J92" s="330"/>
      <c r="K92" s="330"/>
      <c r="L92" s="330"/>
      <c r="M92" s="330"/>
      <c r="N92" s="330"/>
      <c r="O92" s="330"/>
      <c r="P92" s="330"/>
      <c r="Q92" s="330"/>
      <c r="R92" s="330"/>
      <c r="S92" s="330"/>
      <c r="T92" s="330"/>
      <c r="U92" s="412"/>
      <c r="V92" s="412"/>
      <c r="W92" s="330"/>
      <c r="X92" s="330"/>
      <c r="Y92" s="330"/>
      <c r="Z92" s="330"/>
      <c r="AA92" s="330"/>
      <c r="AB92" s="330"/>
      <c r="AC92" s="328"/>
    </row>
    <row r="93" spans="1:29" ht="16.5" hidden="1">
      <c r="A93" s="328"/>
      <c r="B93" s="328"/>
      <c r="C93" s="331"/>
      <c r="D93" s="330"/>
      <c r="E93" s="330"/>
      <c r="F93" s="330"/>
      <c r="G93" s="330"/>
      <c r="H93" s="330"/>
      <c r="I93" s="330"/>
      <c r="J93" s="330"/>
      <c r="K93" s="330"/>
      <c r="L93" s="330"/>
      <c r="M93" s="330"/>
      <c r="N93" s="330"/>
      <c r="O93" s="330"/>
      <c r="P93" s="330"/>
      <c r="Q93" s="330"/>
      <c r="R93" s="330"/>
      <c r="S93" s="330"/>
      <c r="T93" s="330"/>
      <c r="U93" s="412"/>
      <c r="V93" s="412"/>
      <c r="W93" s="330"/>
      <c r="X93" s="330"/>
      <c r="Y93" s="330"/>
      <c r="Z93" s="330"/>
      <c r="AA93" s="330"/>
      <c r="AB93" s="330"/>
      <c r="AC93" s="328"/>
    </row>
    <row r="94" spans="1:29" ht="16.5" hidden="1">
      <c r="A94" s="328"/>
      <c r="B94" s="328"/>
      <c r="C94" s="331"/>
      <c r="D94" s="330"/>
      <c r="E94" s="330"/>
      <c r="F94" s="330"/>
      <c r="G94" s="330"/>
      <c r="H94" s="330"/>
      <c r="I94" s="330"/>
      <c r="J94" s="330"/>
      <c r="K94" s="330"/>
      <c r="L94" s="330"/>
      <c r="M94" s="330"/>
      <c r="N94" s="330"/>
      <c r="O94" s="330"/>
      <c r="P94" s="330"/>
      <c r="Q94" s="330"/>
      <c r="R94" s="330"/>
      <c r="S94" s="330"/>
      <c r="T94" s="330"/>
      <c r="U94" s="412"/>
      <c r="V94" s="412"/>
      <c r="W94" s="330"/>
      <c r="X94" s="330"/>
      <c r="Y94" s="330"/>
      <c r="Z94" s="330"/>
      <c r="AA94" s="330"/>
      <c r="AB94" s="330"/>
      <c r="AC94" s="328"/>
    </row>
    <row r="95" spans="1:29" ht="16.5" hidden="1">
      <c r="A95" s="328"/>
      <c r="B95" s="328"/>
      <c r="C95" s="331"/>
      <c r="D95" s="330"/>
      <c r="E95" s="330"/>
      <c r="F95" s="330"/>
      <c r="G95" s="330"/>
      <c r="H95" s="330"/>
      <c r="I95" s="330"/>
      <c r="J95" s="330"/>
      <c r="K95" s="330"/>
      <c r="L95" s="330"/>
      <c r="M95" s="330"/>
      <c r="N95" s="330"/>
      <c r="O95" s="330"/>
      <c r="P95" s="330"/>
      <c r="Q95" s="330"/>
      <c r="R95" s="330"/>
      <c r="S95" s="330"/>
      <c r="T95" s="330"/>
      <c r="U95" s="412"/>
      <c r="V95" s="412"/>
      <c r="W95" s="330"/>
      <c r="X95" s="330"/>
      <c r="Y95" s="330"/>
      <c r="Z95" s="330"/>
      <c r="AA95" s="330"/>
      <c r="AB95" s="330"/>
      <c r="AC95" s="328"/>
    </row>
    <row r="96" spans="1:29" ht="16.5" hidden="1">
      <c r="A96" s="328"/>
      <c r="B96" s="328"/>
      <c r="C96" s="331"/>
      <c r="D96" s="330"/>
      <c r="E96" s="330"/>
      <c r="F96" s="330"/>
      <c r="G96" s="330"/>
      <c r="H96" s="330"/>
      <c r="I96" s="330"/>
      <c r="J96" s="330"/>
      <c r="K96" s="330"/>
      <c r="L96" s="330"/>
      <c r="M96" s="330"/>
      <c r="N96" s="330"/>
      <c r="O96" s="330"/>
      <c r="P96" s="330"/>
      <c r="Q96" s="330"/>
      <c r="R96" s="330"/>
      <c r="S96" s="330"/>
      <c r="T96" s="330"/>
      <c r="U96" s="412"/>
      <c r="V96" s="412"/>
      <c r="W96" s="330"/>
      <c r="X96" s="330"/>
      <c r="Y96" s="330"/>
      <c r="Z96" s="330"/>
      <c r="AA96" s="330"/>
      <c r="AB96" s="330"/>
      <c r="AC96" s="328"/>
    </row>
    <row r="97" spans="1:29" ht="16.5" hidden="1">
      <c r="A97" s="328"/>
      <c r="B97" s="328"/>
      <c r="C97" s="331"/>
      <c r="D97" s="330"/>
      <c r="E97" s="330"/>
      <c r="F97" s="330"/>
      <c r="G97" s="330"/>
      <c r="H97" s="330"/>
      <c r="I97" s="330"/>
      <c r="J97" s="330"/>
      <c r="K97" s="330"/>
      <c r="L97" s="330"/>
      <c r="M97" s="330"/>
      <c r="N97" s="330"/>
      <c r="O97" s="330"/>
      <c r="P97" s="330"/>
      <c r="Q97" s="330"/>
      <c r="R97" s="330"/>
      <c r="S97" s="330"/>
      <c r="T97" s="330"/>
      <c r="U97" s="412"/>
      <c r="V97" s="412"/>
      <c r="W97" s="330"/>
      <c r="X97" s="330"/>
      <c r="Y97" s="330"/>
      <c r="Z97" s="330"/>
      <c r="AA97" s="330"/>
      <c r="AB97" s="330"/>
      <c r="AC97" s="328"/>
    </row>
    <row r="98" spans="1:29" ht="16.5" hidden="1">
      <c r="A98" s="328"/>
      <c r="B98" s="328"/>
      <c r="C98" s="331"/>
      <c r="D98" s="330"/>
      <c r="E98" s="330"/>
      <c r="F98" s="330"/>
      <c r="G98" s="330"/>
      <c r="H98" s="330"/>
      <c r="I98" s="330"/>
      <c r="J98" s="330"/>
      <c r="K98" s="330"/>
      <c r="L98" s="330"/>
      <c r="M98" s="330"/>
      <c r="N98" s="330"/>
      <c r="O98" s="330"/>
      <c r="P98" s="330"/>
      <c r="Q98" s="330"/>
      <c r="R98" s="330"/>
      <c r="S98" s="330"/>
      <c r="T98" s="330"/>
      <c r="U98" s="412"/>
      <c r="V98" s="412"/>
      <c r="W98" s="330"/>
      <c r="X98" s="330"/>
      <c r="Y98" s="330"/>
      <c r="Z98" s="330"/>
      <c r="AA98" s="330"/>
      <c r="AB98" s="330"/>
      <c r="AC98" s="328"/>
    </row>
    <row r="99" spans="1:29" ht="16.5" hidden="1">
      <c r="A99" s="328"/>
      <c r="B99" s="328"/>
      <c r="C99" s="331"/>
      <c r="D99" s="330"/>
      <c r="E99" s="330"/>
      <c r="F99" s="330"/>
      <c r="G99" s="330"/>
      <c r="H99" s="330"/>
      <c r="I99" s="330"/>
      <c r="J99" s="330"/>
      <c r="K99" s="330"/>
      <c r="L99" s="330"/>
      <c r="M99" s="330"/>
      <c r="N99" s="330"/>
      <c r="O99" s="330"/>
      <c r="P99" s="330"/>
      <c r="Q99" s="330"/>
      <c r="R99" s="330"/>
      <c r="S99" s="330"/>
      <c r="T99" s="330"/>
      <c r="U99" s="412"/>
      <c r="V99" s="412"/>
      <c r="W99" s="330"/>
      <c r="X99" s="330"/>
      <c r="Y99" s="330"/>
      <c r="Z99" s="330"/>
      <c r="AA99" s="330"/>
      <c r="AB99" s="330"/>
      <c r="AC99" s="328"/>
    </row>
    <row r="100" spans="1:29" ht="16.5" hidden="1">
      <c r="A100" s="328"/>
      <c r="B100" s="328"/>
      <c r="C100" s="331"/>
      <c r="D100" s="330"/>
      <c r="E100" s="330"/>
      <c r="F100" s="330"/>
      <c r="G100" s="330"/>
      <c r="H100" s="330"/>
      <c r="I100" s="330"/>
      <c r="J100" s="330"/>
      <c r="K100" s="330"/>
      <c r="L100" s="330"/>
      <c r="M100" s="330"/>
      <c r="N100" s="330"/>
      <c r="O100" s="330"/>
      <c r="P100" s="330"/>
      <c r="Q100" s="330"/>
      <c r="R100" s="330"/>
      <c r="S100" s="330"/>
      <c r="T100" s="330"/>
      <c r="U100" s="412"/>
      <c r="V100" s="412"/>
      <c r="W100" s="330"/>
      <c r="X100" s="330"/>
      <c r="Y100" s="330"/>
      <c r="Z100" s="330"/>
      <c r="AA100" s="330"/>
      <c r="AB100" s="330"/>
      <c r="AC100" s="328"/>
    </row>
    <row r="101" spans="1:29" ht="16.5" hidden="1">
      <c r="A101" s="328"/>
      <c r="B101" s="328"/>
      <c r="C101" s="331"/>
      <c r="D101" s="330"/>
      <c r="E101" s="330"/>
      <c r="F101" s="330"/>
      <c r="G101" s="330"/>
      <c r="H101" s="330"/>
      <c r="I101" s="330"/>
      <c r="J101" s="330"/>
      <c r="K101" s="330"/>
      <c r="L101" s="330"/>
      <c r="M101" s="330"/>
      <c r="N101" s="330"/>
      <c r="O101" s="330"/>
      <c r="P101" s="330"/>
      <c r="Q101" s="330"/>
      <c r="R101" s="330"/>
      <c r="S101" s="330"/>
      <c r="T101" s="330"/>
      <c r="U101" s="412"/>
      <c r="V101" s="412"/>
      <c r="W101" s="330"/>
      <c r="X101" s="330"/>
      <c r="Y101" s="330"/>
      <c r="Z101" s="330"/>
      <c r="AA101" s="330"/>
      <c r="AB101" s="330"/>
      <c r="AC101" s="328"/>
    </row>
    <row r="102" spans="1:29" ht="16.5" hidden="1">
      <c r="A102" s="328"/>
      <c r="B102" s="328"/>
      <c r="C102" s="331"/>
      <c r="D102" s="330"/>
      <c r="E102" s="330"/>
      <c r="F102" s="330"/>
      <c r="G102" s="330"/>
      <c r="H102" s="330"/>
      <c r="I102" s="330"/>
      <c r="J102" s="330"/>
      <c r="K102" s="330"/>
      <c r="L102" s="330"/>
      <c r="M102" s="330"/>
      <c r="N102" s="330"/>
      <c r="O102" s="330"/>
      <c r="P102" s="330"/>
      <c r="Q102" s="330"/>
      <c r="R102" s="330"/>
      <c r="S102" s="330"/>
      <c r="T102" s="330"/>
      <c r="U102" s="412"/>
      <c r="V102" s="412"/>
      <c r="W102" s="330"/>
      <c r="X102" s="330"/>
      <c r="Y102" s="330"/>
      <c r="Z102" s="330"/>
      <c r="AA102" s="330"/>
      <c r="AB102" s="330"/>
      <c r="AC102" s="328"/>
    </row>
    <row r="103" spans="1:29" ht="16.5" hidden="1">
      <c r="A103" s="328"/>
      <c r="B103" s="328"/>
      <c r="C103" s="331"/>
      <c r="D103" s="330"/>
      <c r="E103" s="330"/>
      <c r="F103" s="330"/>
      <c r="G103" s="330"/>
      <c r="H103" s="330"/>
      <c r="I103" s="330"/>
      <c r="J103" s="330"/>
      <c r="K103" s="330"/>
      <c r="L103" s="330"/>
      <c r="M103" s="330"/>
      <c r="N103" s="330"/>
      <c r="O103" s="330"/>
      <c r="P103" s="330"/>
      <c r="Q103" s="330"/>
      <c r="R103" s="330"/>
      <c r="S103" s="330"/>
      <c r="T103" s="330"/>
      <c r="U103" s="412"/>
      <c r="V103" s="412"/>
      <c r="W103" s="330"/>
      <c r="X103" s="330"/>
      <c r="Y103" s="330"/>
      <c r="Z103" s="330"/>
      <c r="AA103" s="330"/>
      <c r="AB103" s="330"/>
      <c r="AC103" s="328"/>
    </row>
    <row r="104" spans="1:29" ht="16.5" hidden="1">
      <c r="A104" s="328"/>
      <c r="B104" s="328"/>
      <c r="C104" s="331"/>
      <c r="D104" s="330"/>
      <c r="E104" s="330"/>
      <c r="F104" s="330"/>
      <c r="G104" s="330"/>
      <c r="H104" s="330"/>
      <c r="I104" s="330"/>
      <c r="J104" s="330"/>
      <c r="K104" s="330"/>
      <c r="L104" s="330"/>
      <c r="M104" s="330"/>
      <c r="N104" s="330"/>
      <c r="O104" s="330"/>
      <c r="P104" s="330"/>
      <c r="Q104" s="330"/>
      <c r="R104" s="330"/>
      <c r="S104" s="330"/>
      <c r="T104" s="330"/>
      <c r="U104" s="412"/>
      <c r="V104" s="412"/>
      <c r="W104" s="330"/>
      <c r="X104" s="330"/>
      <c r="Y104" s="330"/>
      <c r="Z104" s="330"/>
      <c r="AA104" s="330"/>
      <c r="AB104" s="330"/>
      <c r="AC104" s="328"/>
    </row>
    <row r="105" spans="1:29" ht="16.5" hidden="1">
      <c r="A105" s="328"/>
      <c r="B105" s="328"/>
      <c r="C105" s="331"/>
      <c r="D105" s="330"/>
      <c r="E105" s="330"/>
      <c r="F105" s="330"/>
      <c r="G105" s="330"/>
      <c r="H105" s="330"/>
      <c r="I105" s="330"/>
      <c r="J105" s="330"/>
      <c r="K105" s="330"/>
      <c r="L105" s="330"/>
      <c r="M105" s="330"/>
      <c r="N105" s="330"/>
      <c r="O105" s="330"/>
      <c r="P105" s="330"/>
      <c r="Q105" s="330"/>
      <c r="R105" s="330"/>
      <c r="S105" s="330"/>
      <c r="T105" s="330"/>
      <c r="U105" s="412"/>
      <c r="V105" s="412"/>
      <c r="W105" s="330"/>
      <c r="X105" s="330"/>
      <c r="Y105" s="330"/>
      <c r="Z105" s="330"/>
      <c r="AA105" s="330"/>
      <c r="AB105" s="330"/>
      <c r="AC105" s="328"/>
    </row>
    <row r="106" spans="1:29" ht="16.5" hidden="1">
      <c r="A106" s="328"/>
      <c r="B106" s="328"/>
      <c r="C106" s="331"/>
      <c r="D106" s="330"/>
      <c r="E106" s="330"/>
      <c r="F106" s="330"/>
      <c r="G106" s="330"/>
      <c r="H106" s="330"/>
      <c r="I106" s="330"/>
      <c r="J106" s="330"/>
      <c r="K106" s="330"/>
      <c r="L106" s="330"/>
      <c r="M106" s="330"/>
      <c r="N106" s="330"/>
      <c r="O106" s="330"/>
      <c r="P106" s="330"/>
      <c r="Q106" s="330"/>
      <c r="R106" s="330"/>
      <c r="S106" s="330"/>
      <c r="T106" s="330"/>
      <c r="U106" s="412"/>
      <c r="V106" s="412"/>
      <c r="W106" s="330"/>
      <c r="X106" s="330"/>
      <c r="Y106" s="330"/>
      <c r="Z106" s="330"/>
      <c r="AA106" s="330"/>
      <c r="AB106" s="330"/>
      <c r="AC106" s="328"/>
    </row>
    <row r="107" spans="1:29" ht="16.5" hidden="1">
      <c r="A107" s="328"/>
      <c r="B107" s="328"/>
      <c r="C107" s="331"/>
      <c r="D107" s="330"/>
      <c r="E107" s="330"/>
      <c r="F107" s="330"/>
      <c r="G107" s="330"/>
      <c r="H107" s="330"/>
      <c r="I107" s="330"/>
      <c r="J107" s="330"/>
      <c r="K107" s="330"/>
      <c r="L107" s="330"/>
      <c r="M107" s="330"/>
      <c r="N107" s="330"/>
      <c r="O107" s="330"/>
      <c r="P107" s="330"/>
      <c r="Q107" s="330"/>
      <c r="R107" s="330"/>
      <c r="S107" s="330"/>
      <c r="T107" s="330"/>
      <c r="U107" s="412"/>
      <c r="V107" s="412"/>
      <c r="W107" s="330"/>
      <c r="X107" s="330"/>
      <c r="Y107" s="330"/>
      <c r="Z107" s="330"/>
      <c r="AA107" s="330"/>
      <c r="AB107" s="330"/>
      <c r="AC107" s="328"/>
    </row>
    <row r="108" spans="1:29" ht="16.5" hidden="1">
      <c r="A108" s="328"/>
      <c r="B108" s="328"/>
      <c r="C108" s="331"/>
      <c r="D108" s="330"/>
      <c r="E108" s="330"/>
      <c r="F108" s="330"/>
      <c r="G108" s="330"/>
      <c r="H108" s="330"/>
      <c r="I108" s="330"/>
      <c r="J108" s="330"/>
      <c r="K108" s="330"/>
      <c r="L108" s="330"/>
      <c r="M108" s="330"/>
      <c r="N108" s="330"/>
      <c r="O108" s="330"/>
      <c r="P108" s="330"/>
      <c r="Q108" s="330"/>
      <c r="R108" s="330"/>
      <c r="S108" s="330"/>
      <c r="T108" s="330"/>
      <c r="U108" s="412"/>
      <c r="V108" s="412"/>
      <c r="W108" s="330"/>
      <c r="X108" s="330"/>
      <c r="Y108" s="330"/>
      <c r="Z108" s="330"/>
      <c r="AA108" s="330"/>
      <c r="AB108" s="330"/>
      <c r="AC108" s="328"/>
    </row>
    <row r="109" spans="1:29" ht="16.5" hidden="1">
      <c r="A109" s="328"/>
      <c r="B109" s="328"/>
      <c r="C109" s="331"/>
      <c r="D109" s="330"/>
      <c r="E109" s="330"/>
      <c r="F109" s="330"/>
      <c r="G109" s="330"/>
      <c r="H109" s="330"/>
      <c r="I109" s="330"/>
      <c r="J109" s="330"/>
      <c r="K109" s="330"/>
      <c r="L109" s="330"/>
      <c r="M109" s="330"/>
      <c r="N109" s="330"/>
      <c r="O109" s="330"/>
      <c r="P109" s="330"/>
      <c r="Q109" s="330"/>
      <c r="R109" s="330"/>
      <c r="S109" s="330"/>
      <c r="T109" s="330"/>
      <c r="U109" s="412"/>
      <c r="V109" s="412"/>
      <c r="W109" s="330"/>
      <c r="X109" s="330"/>
      <c r="Y109" s="330"/>
      <c r="Z109" s="330"/>
      <c r="AA109" s="330"/>
      <c r="AB109" s="330"/>
      <c r="AC109" s="328"/>
    </row>
    <row r="110" spans="1:29" ht="16.5" hidden="1">
      <c r="A110" s="328"/>
      <c r="B110" s="328"/>
      <c r="C110" s="331"/>
      <c r="D110" s="330"/>
      <c r="E110" s="330"/>
      <c r="F110" s="330"/>
      <c r="G110" s="330"/>
      <c r="H110" s="330"/>
      <c r="I110" s="330"/>
      <c r="J110" s="330"/>
      <c r="K110" s="330"/>
      <c r="L110" s="330"/>
      <c r="M110" s="330"/>
      <c r="N110" s="330"/>
      <c r="O110" s="330"/>
      <c r="P110" s="330"/>
      <c r="Q110" s="330"/>
      <c r="R110" s="330"/>
      <c r="S110" s="330"/>
      <c r="T110" s="330"/>
      <c r="U110" s="412"/>
      <c r="V110" s="412"/>
      <c r="W110" s="330"/>
      <c r="X110" s="330"/>
      <c r="Y110" s="330"/>
      <c r="Z110" s="330"/>
      <c r="AA110" s="330"/>
      <c r="AB110" s="330"/>
      <c r="AC110" s="328"/>
    </row>
    <row r="111" spans="1:29" ht="16.5" hidden="1">
      <c r="A111" s="328"/>
      <c r="B111" s="328"/>
      <c r="C111" s="331"/>
      <c r="D111" s="330"/>
      <c r="E111" s="330"/>
      <c r="F111" s="330"/>
      <c r="G111" s="330"/>
      <c r="H111" s="330"/>
      <c r="I111" s="330"/>
      <c r="J111" s="330"/>
      <c r="K111" s="330"/>
      <c r="L111" s="330"/>
      <c r="M111" s="330"/>
      <c r="N111" s="330"/>
      <c r="O111" s="330"/>
      <c r="P111" s="330"/>
      <c r="Q111" s="330"/>
      <c r="R111" s="330"/>
      <c r="S111" s="330"/>
      <c r="T111" s="330"/>
      <c r="U111" s="412"/>
      <c r="V111" s="412"/>
      <c r="W111" s="330"/>
      <c r="X111" s="330"/>
      <c r="Y111" s="330"/>
      <c r="Z111" s="330"/>
      <c r="AA111" s="330"/>
      <c r="AB111" s="330"/>
      <c r="AC111" s="328"/>
    </row>
    <row r="112" spans="1:29" ht="16.5" hidden="1">
      <c r="A112" s="328"/>
      <c r="B112" s="328"/>
      <c r="C112" s="331"/>
      <c r="D112" s="330"/>
      <c r="E112" s="330"/>
      <c r="F112" s="330"/>
      <c r="G112" s="330"/>
      <c r="H112" s="330"/>
      <c r="I112" s="330"/>
      <c r="J112" s="330"/>
      <c r="K112" s="330"/>
      <c r="L112" s="330"/>
      <c r="M112" s="330"/>
      <c r="N112" s="330"/>
      <c r="O112" s="330"/>
      <c r="P112" s="330"/>
      <c r="Q112" s="330"/>
      <c r="R112" s="330"/>
      <c r="S112" s="330"/>
      <c r="T112" s="330"/>
      <c r="U112" s="412"/>
      <c r="V112" s="412"/>
      <c r="W112" s="330"/>
      <c r="X112" s="330"/>
      <c r="Y112" s="330"/>
      <c r="Z112" s="330"/>
      <c r="AA112" s="330"/>
      <c r="AB112" s="330"/>
      <c r="AC112" s="328"/>
    </row>
    <row r="113" spans="1:29" ht="16.5" hidden="1">
      <c r="A113" s="328"/>
      <c r="B113" s="328"/>
      <c r="C113" s="331"/>
      <c r="D113" s="330"/>
      <c r="E113" s="330"/>
      <c r="F113" s="330"/>
      <c r="G113" s="330"/>
      <c r="H113" s="330"/>
      <c r="I113" s="330"/>
      <c r="J113" s="330"/>
      <c r="K113" s="330"/>
      <c r="L113" s="330"/>
      <c r="M113" s="330"/>
      <c r="N113" s="330"/>
      <c r="O113" s="330"/>
      <c r="P113" s="330"/>
      <c r="Q113" s="330"/>
      <c r="R113" s="330"/>
      <c r="S113" s="330"/>
      <c r="T113" s="330"/>
      <c r="U113" s="412"/>
      <c r="V113" s="412"/>
      <c r="W113" s="330"/>
      <c r="X113" s="330"/>
      <c r="Y113" s="330"/>
      <c r="Z113" s="330"/>
      <c r="AA113" s="330"/>
      <c r="AB113" s="330"/>
      <c r="AC113" s="328"/>
    </row>
    <row r="114" spans="1:29" ht="16.5" hidden="1">
      <c r="A114" s="328"/>
      <c r="B114" s="328"/>
      <c r="C114" s="331"/>
      <c r="D114" s="330"/>
      <c r="E114" s="330"/>
      <c r="F114" s="330"/>
      <c r="G114" s="330"/>
      <c r="H114" s="330"/>
      <c r="I114" s="330"/>
      <c r="J114" s="330"/>
      <c r="K114" s="330"/>
      <c r="L114" s="330"/>
      <c r="M114" s="330"/>
      <c r="N114" s="330"/>
      <c r="O114" s="330"/>
      <c r="P114" s="330"/>
      <c r="Q114" s="330"/>
      <c r="R114" s="330"/>
      <c r="S114" s="330"/>
      <c r="T114" s="330"/>
      <c r="U114" s="412"/>
      <c r="V114" s="412"/>
      <c r="W114" s="330"/>
      <c r="X114" s="330"/>
      <c r="Y114" s="330"/>
      <c r="Z114" s="330"/>
      <c r="AA114" s="330"/>
      <c r="AB114" s="330"/>
      <c r="AC114" s="328"/>
    </row>
    <row r="115" spans="1:29" ht="16.5" hidden="1">
      <c r="A115" s="328"/>
      <c r="B115" s="328"/>
      <c r="C115" s="331"/>
      <c r="D115" s="330"/>
      <c r="E115" s="330"/>
      <c r="F115" s="330"/>
      <c r="G115" s="330"/>
      <c r="H115" s="330"/>
      <c r="I115" s="330"/>
      <c r="J115" s="330"/>
      <c r="K115" s="330"/>
      <c r="L115" s="330"/>
      <c r="M115" s="330"/>
      <c r="N115" s="330"/>
      <c r="O115" s="330"/>
      <c r="P115" s="330"/>
      <c r="Q115" s="330"/>
      <c r="R115" s="330"/>
      <c r="S115" s="330"/>
      <c r="T115" s="330"/>
      <c r="U115" s="412"/>
      <c r="V115" s="412"/>
      <c r="W115" s="330"/>
      <c r="X115" s="330"/>
      <c r="Y115" s="330"/>
      <c r="Z115" s="330"/>
      <c r="AA115" s="330"/>
      <c r="AB115" s="330"/>
      <c r="AC115" s="328"/>
    </row>
    <row r="116" spans="1:29" ht="16.5" hidden="1">
      <c r="A116" s="328"/>
      <c r="B116" s="328"/>
      <c r="C116" s="331"/>
      <c r="D116" s="330"/>
      <c r="E116" s="330"/>
      <c r="F116" s="330"/>
      <c r="G116" s="330"/>
      <c r="H116" s="330"/>
      <c r="I116" s="330"/>
      <c r="J116" s="330"/>
      <c r="K116" s="330"/>
      <c r="L116" s="330"/>
      <c r="M116" s="330"/>
      <c r="N116" s="330"/>
      <c r="O116" s="330"/>
      <c r="P116" s="330"/>
      <c r="Q116" s="330"/>
      <c r="R116" s="330"/>
      <c r="S116" s="330"/>
      <c r="T116" s="330"/>
      <c r="U116" s="412"/>
      <c r="V116" s="412"/>
      <c r="W116" s="330"/>
      <c r="X116" s="330"/>
      <c r="Y116" s="330"/>
      <c r="Z116" s="330"/>
      <c r="AA116" s="330"/>
      <c r="AB116" s="330"/>
      <c r="AC116" s="328"/>
    </row>
    <row r="117" spans="1:29" ht="16.5" hidden="1">
      <c r="A117" s="328"/>
      <c r="B117" s="328"/>
      <c r="C117" s="331"/>
      <c r="D117" s="330"/>
      <c r="E117" s="330"/>
      <c r="F117" s="330"/>
      <c r="G117" s="330"/>
      <c r="H117" s="330"/>
      <c r="I117" s="330"/>
      <c r="J117" s="330"/>
      <c r="K117" s="330"/>
      <c r="L117" s="330"/>
      <c r="M117" s="330"/>
      <c r="N117" s="330"/>
      <c r="O117" s="330"/>
      <c r="P117" s="330"/>
      <c r="Q117" s="330"/>
      <c r="R117" s="330"/>
      <c r="S117" s="330"/>
      <c r="T117" s="330"/>
      <c r="U117" s="412"/>
      <c r="V117" s="412"/>
      <c r="W117" s="330"/>
      <c r="X117" s="330"/>
      <c r="Y117" s="330"/>
      <c r="Z117" s="330"/>
      <c r="AA117" s="330"/>
      <c r="AB117" s="330"/>
      <c r="AC117" s="328"/>
    </row>
    <row r="118" spans="1:29" ht="16.5" hidden="1">
      <c r="A118" s="328"/>
      <c r="B118" s="328"/>
      <c r="C118" s="331"/>
      <c r="D118" s="330"/>
      <c r="E118" s="330"/>
      <c r="F118" s="330"/>
      <c r="G118" s="330"/>
      <c r="H118" s="330"/>
      <c r="I118" s="330"/>
      <c r="J118" s="330"/>
      <c r="K118" s="330"/>
      <c r="L118" s="330"/>
      <c r="M118" s="330"/>
      <c r="N118" s="330"/>
      <c r="O118" s="330"/>
      <c r="P118" s="330"/>
      <c r="Q118" s="330"/>
      <c r="R118" s="330"/>
      <c r="S118" s="330"/>
      <c r="T118" s="330"/>
      <c r="U118" s="412"/>
      <c r="V118" s="412"/>
      <c r="W118" s="330"/>
      <c r="X118" s="330"/>
      <c r="Y118" s="330"/>
      <c r="Z118" s="330"/>
      <c r="AA118" s="330"/>
      <c r="AB118" s="330"/>
      <c r="AC118" s="328"/>
    </row>
    <row r="119" spans="1:29" ht="16.5" hidden="1">
      <c r="A119" s="328"/>
      <c r="B119" s="328"/>
      <c r="C119" s="331"/>
      <c r="D119" s="330"/>
      <c r="E119" s="330"/>
      <c r="F119" s="330"/>
      <c r="G119" s="330"/>
      <c r="H119" s="330"/>
      <c r="I119" s="330"/>
      <c r="J119" s="330"/>
      <c r="K119" s="330"/>
      <c r="L119" s="330"/>
      <c r="M119" s="330"/>
      <c r="N119" s="330"/>
      <c r="O119" s="330"/>
      <c r="P119" s="330"/>
      <c r="Q119" s="330"/>
      <c r="R119" s="330"/>
      <c r="S119" s="330"/>
      <c r="T119" s="330"/>
      <c r="U119" s="412"/>
      <c r="V119" s="412"/>
      <c r="W119" s="330"/>
      <c r="X119" s="330"/>
      <c r="Y119" s="330"/>
      <c r="Z119" s="330"/>
      <c r="AA119" s="330"/>
      <c r="AB119" s="330"/>
      <c r="AC119" s="328"/>
    </row>
    <row r="120" spans="1:29" ht="16.5" hidden="1">
      <c r="A120" s="328"/>
      <c r="B120" s="328"/>
      <c r="C120" s="331"/>
      <c r="D120" s="330"/>
      <c r="E120" s="330"/>
      <c r="F120" s="330"/>
      <c r="G120" s="330"/>
      <c r="H120" s="330"/>
      <c r="I120" s="330"/>
      <c r="J120" s="330"/>
      <c r="K120" s="330"/>
      <c r="L120" s="330"/>
      <c r="M120" s="330"/>
      <c r="N120" s="330"/>
      <c r="O120" s="330"/>
      <c r="P120" s="330"/>
      <c r="Q120" s="330"/>
      <c r="R120" s="330"/>
      <c r="S120" s="330"/>
      <c r="T120" s="330"/>
      <c r="U120" s="412"/>
      <c r="V120" s="412"/>
      <c r="W120" s="330"/>
      <c r="X120" s="330"/>
      <c r="Y120" s="330"/>
      <c r="Z120" s="330"/>
      <c r="AA120" s="330"/>
      <c r="AB120" s="330"/>
      <c r="AC120" s="328"/>
    </row>
    <row r="121" spans="1:29" ht="16.5" hidden="1">
      <c r="A121" s="328"/>
      <c r="B121" s="328"/>
      <c r="C121" s="331"/>
      <c r="D121" s="330"/>
      <c r="E121" s="330"/>
      <c r="F121" s="330"/>
      <c r="G121" s="330"/>
      <c r="H121" s="330"/>
      <c r="I121" s="330"/>
      <c r="J121" s="330"/>
      <c r="K121" s="330"/>
      <c r="L121" s="330"/>
      <c r="M121" s="330"/>
      <c r="N121" s="330"/>
      <c r="O121" s="330"/>
      <c r="P121" s="330"/>
      <c r="Q121" s="330"/>
      <c r="R121" s="330"/>
      <c r="S121" s="330"/>
      <c r="T121" s="330"/>
      <c r="U121" s="412"/>
      <c r="V121" s="412"/>
      <c r="W121" s="330"/>
      <c r="X121" s="330"/>
      <c r="Y121" s="330"/>
      <c r="Z121" s="330"/>
      <c r="AA121" s="330"/>
      <c r="AB121" s="330"/>
      <c r="AC121" s="328"/>
    </row>
    <row r="122" spans="1:29" ht="16.5" hidden="1">
      <c r="A122" s="328"/>
      <c r="B122" s="328"/>
      <c r="C122" s="331"/>
      <c r="D122" s="330"/>
      <c r="E122" s="330"/>
      <c r="F122" s="330"/>
      <c r="G122" s="330"/>
      <c r="H122" s="330"/>
      <c r="I122" s="330"/>
      <c r="J122" s="330"/>
      <c r="K122" s="330"/>
      <c r="L122" s="330"/>
      <c r="M122" s="330"/>
      <c r="N122" s="330"/>
      <c r="O122" s="330"/>
      <c r="P122" s="330"/>
      <c r="Q122" s="330"/>
      <c r="R122" s="330"/>
      <c r="S122" s="330"/>
      <c r="T122" s="330"/>
      <c r="U122" s="412"/>
      <c r="V122" s="412"/>
      <c r="W122" s="330"/>
      <c r="X122" s="330"/>
      <c r="Y122" s="330"/>
      <c r="Z122" s="330"/>
      <c r="AA122" s="330"/>
      <c r="AB122" s="330"/>
      <c r="AC122" s="328"/>
    </row>
    <row r="123" spans="1:29" ht="16.5" hidden="1">
      <c r="A123" s="328"/>
      <c r="B123" s="328"/>
      <c r="C123" s="331"/>
      <c r="D123" s="330"/>
      <c r="E123" s="330"/>
      <c r="F123" s="330"/>
      <c r="G123" s="330"/>
      <c r="H123" s="330"/>
      <c r="I123" s="330"/>
      <c r="J123" s="330"/>
      <c r="K123" s="330"/>
      <c r="L123" s="330"/>
      <c r="M123" s="330"/>
      <c r="N123" s="330"/>
      <c r="O123" s="330"/>
      <c r="P123" s="330"/>
      <c r="Q123" s="330"/>
      <c r="R123" s="330"/>
      <c r="S123" s="330"/>
      <c r="T123" s="330"/>
      <c r="U123" s="412"/>
      <c r="V123" s="412"/>
      <c r="W123" s="330"/>
      <c r="X123" s="330"/>
      <c r="Y123" s="330"/>
      <c r="Z123" s="330"/>
      <c r="AA123" s="330"/>
      <c r="AB123" s="330"/>
      <c r="AC123" s="328"/>
    </row>
    <row r="124" spans="1:29" ht="16.5" hidden="1">
      <c r="A124" s="328"/>
      <c r="B124" s="328"/>
      <c r="C124" s="331"/>
      <c r="D124" s="330"/>
      <c r="E124" s="330"/>
      <c r="F124" s="330"/>
      <c r="G124" s="330"/>
      <c r="H124" s="330"/>
      <c r="I124" s="330"/>
      <c r="J124" s="330"/>
      <c r="K124" s="330"/>
      <c r="L124" s="330"/>
      <c r="M124" s="330"/>
      <c r="N124" s="330"/>
      <c r="O124" s="330"/>
      <c r="P124" s="330"/>
      <c r="Q124" s="330"/>
      <c r="R124" s="330"/>
      <c r="S124" s="330"/>
      <c r="T124" s="330"/>
      <c r="U124" s="412"/>
      <c r="V124" s="412"/>
      <c r="W124" s="330"/>
      <c r="X124" s="330"/>
      <c r="Y124" s="330"/>
      <c r="Z124" s="330"/>
      <c r="AA124" s="330"/>
      <c r="AB124" s="330"/>
      <c r="AC124" s="328"/>
    </row>
    <row r="125" spans="1:29" ht="16.5" hidden="1">
      <c r="A125" s="328"/>
      <c r="B125" s="328"/>
      <c r="C125" s="331"/>
      <c r="D125" s="330"/>
      <c r="E125" s="330"/>
      <c r="F125" s="330"/>
      <c r="G125" s="330"/>
      <c r="H125" s="330"/>
      <c r="I125" s="330"/>
      <c r="J125" s="330"/>
      <c r="K125" s="330"/>
      <c r="L125" s="330"/>
      <c r="M125" s="330"/>
      <c r="N125" s="330"/>
      <c r="O125" s="330"/>
      <c r="P125" s="330"/>
      <c r="Q125" s="330"/>
      <c r="R125" s="330"/>
      <c r="S125" s="330"/>
      <c r="T125" s="330"/>
      <c r="U125" s="412"/>
      <c r="V125" s="412"/>
      <c r="W125" s="330"/>
      <c r="X125" s="330"/>
      <c r="Y125" s="330"/>
      <c r="Z125" s="330"/>
      <c r="AA125" s="330"/>
      <c r="AB125" s="330"/>
      <c r="AC125" s="328"/>
    </row>
    <row r="126" spans="1:29" ht="16.5" hidden="1">
      <c r="A126" s="328"/>
      <c r="B126" s="328"/>
      <c r="C126" s="331"/>
      <c r="D126" s="330"/>
      <c r="E126" s="330"/>
      <c r="F126" s="330"/>
      <c r="G126" s="330"/>
      <c r="H126" s="330"/>
      <c r="I126" s="330"/>
      <c r="J126" s="330"/>
      <c r="K126" s="330"/>
      <c r="L126" s="330"/>
      <c r="M126" s="330"/>
      <c r="N126" s="330"/>
      <c r="O126" s="330"/>
      <c r="P126" s="330"/>
      <c r="Q126" s="330"/>
      <c r="R126" s="330"/>
      <c r="S126" s="330"/>
      <c r="T126" s="330"/>
      <c r="U126" s="412"/>
      <c r="V126" s="412"/>
      <c r="W126" s="330"/>
      <c r="X126" s="330"/>
      <c r="Y126" s="330"/>
      <c r="Z126" s="330"/>
      <c r="AA126" s="330"/>
      <c r="AB126" s="330"/>
      <c r="AC126" s="328"/>
    </row>
    <row r="127" spans="1:29" ht="16.5" hidden="1">
      <c r="A127" s="328"/>
      <c r="B127" s="328"/>
      <c r="C127" s="331"/>
      <c r="D127" s="330"/>
      <c r="E127" s="330"/>
      <c r="F127" s="330"/>
      <c r="G127" s="330"/>
      <c r="H127" s="330"/>
      <c r="I127" s="330"/>
      <c r="J127" s="330"/>
      <c r="K127" s="330"/>
      <c r="L127" s="330"/>
      <c r="M127" s="330"/>
      <c r="N127" s="330"/>
      <c r="O127" s="330"/>
      <c r="P127" s="330"/>
      <c r="Q127" s="330"/>
      <c r="R127" s="330"/>
      <c r="S127" s="330"/>
      <c r="T127" s="330"/>
      <c r="U127" s="412"/>
      <c r="V127" s="412"/>
      <c r="W127" s="330"/>
      <c r="X127" s="330"/>
      <c r="Y127" s="330"/>
      <c r="Z127" s="330"/>
      <c r="AA127" s="330"/>
      <c r="AB127" s="330"/>
      <c r="AC127" s="328"/>
    </row>
    <row r="128" spans="1:29" ht="16.5" hidden="1">
      <c r="A128" s="328"/>
      <c r="B128" s="328"/>
      <c r="C128" s="331"/>
      <c r="D128" s="330"/>
      <c r="E128" s="330"/>
      <c r="F128" s="330"/>
      <c r="G128" s="330"/>
      <c r="H128" s="330"/>
      <c r="I128" s="330"/>
      <c r="J128" s="330"/>
      <c r="K128" s="330"/>
      <c r="L128" s="330"/>
      <c r="M128" s="330"/>
      <c r="N128" s="330"/>
      <c r="O128" s="330"/>
      <c r="P128" s="330"/>
      <c r="Q128" s="330"/>
      <c r="R128" s="330"/>
      <c r="S128" s="330"/>
      <c r="T128" s="330"/>
      <c r="U128" s="412"/>
      <c r="V128" s="412"/>
      <c r="W128" s="330"/>
      <c r="X128" s="330"/>
      <c r="Y128" s="330"/>
      <c r="Z128" s="330"/>
      <c r="AA128" s="330"/>
      <c r="AB128" s="330"/>
      <c r="AC128" s="328"/>
    </row>
    <row r="129" spans="1:29" ht="16.5" hidden="1">
      <c r="A129" s="328"/>
      <c r="B129" s="328"/>
      <c r="C129" s="331"/>
      <c r="D129" s="330"/>
      <c r="E129" s="330"/>
      <c r="F129" s="330"/>
      <c r="G129" s="330"/>
      <c r="H129" s="330"/>
      <c r="I129" s="330"/>
      <c r="J129" s="330"/>
      <c r="K129" s="330"/>
      <c r="L129" s="330"/>
      <c r="M129" s="330"/>
      <c r="N129" s="330"/>
      <c r="O129" s="330"/>
      <c r="P129" s="330"/>
      <c r="Q129" s="330"/>
      <c r="R129" s="330"/>
      <c r="S129" s="330"/>
      <c r="T129" s="330"/>
      <c r="U129" s="412"/>
      <c r="V129" s="412"/>
      <c r="W129" s="330"/>
      <c r="X129" s="330"/>
      <c r="Y129" s="330"/>
      <c r="Z129" s="330"/>
      <c r="AA129" s="330"/>
      <c r="AB129" s="330"/>
      <c r="AC129" s="328"/>
    </row>
    <row r="130" spans="1:29" ht="16.5" hidden="1">
      <c r="A130" s="328"/>
      <c r="B130" s="328"/>
      <c r="C130" s="331"/>
      <c r="D130" s="330"/>
      <c r="E130" s="330"/>
      <c r="F130" s="330"/>
      <c r="G130" s="330"/>
      <c r="H130" s="330"/>
      <c r="I130" s="330"/>
      <c r="J130" s="330"/>
      <c r="K130" s="330"/>
      <c r="L130" s="330"/>
      <c r="M130" s="330"/>
      <c r="N130" s="330"/>
      <c r="O130" s="330"/>
      <c r="P130" s="330"/>
      <c r="Q130" s="330"/>
      <c r="R130" s="330"/>
      <c r="S130" s="330"/>
      <c r="T130" s="330"/>
      <c r="U130" s="412"/>
      <c r="V130" s="412"/>
      <c r="W130" s="330"/>
      <c r="X130" s="330"/>
      <c r="Y130" s="330"/>
      <c r="Z130" s="330"/>
      <c r="AA130" s="330"/>
      <c r="AB130" s="330"/>
      <c r="AC130" s="328"/>
    </row>
    <row r="131" spans="1:29" ht="16.5" hidden="1">
      <c r="A131" s="328"/>
      <c r="B131" s="328"/>
      <c r="C131" s="331"/>
      <c r="D131" s="330"/>
      <c r="E131" s="330"/>
      <c r="F131" s="330"/>
      <c r="G131" s="330"/>
      <c r="H131" s="330"/>
      <c r="I131" s="330"/>
      <c r="J131" s="330"/>
      <c r="K131" s="330"/>
      <c r="L131" s="330"/>
      <c r="M131" s="330"/>
      <c r="N131" s="330"/>
      <c r="O131" s="330"/>
      <c r="P131" s="330"/>
      <c r="Q131" s="330"/>
      <c r="R131" s="330"/>
      <c r="S131" s="330"/>
      <c r="T131" s="330"/>
      <c r="U131" s="412"/>
      <c r="V131" s="412"/>
      <c r="W131" s="330"/>
      <c r="X131" s="330"/>
      <c r="Y131" s="330"/>
      <c r="Z131" s="330"/>
      <c r="AA131" s="330"/>
      <c r="AB131" s="330"/>
      <c r="AC131" s="328"/>
    </row>
    <row r="132" spans="1:29" ht="16.5" hidden="1">
      <c r="A132" s="328"/>
      <c r="B132" s="328"/>
      <c r="C132" s="331"/>
      <c r="D132" s="330"/>
      <c r="E132" s="330"/>
      <c r="F132" s="330"/>
      <c r="G132" s="330"/>
      <c r="H132" s="330"/>
      <c r="I132" s="330"/>
      <c r="J132" s="330"/>
      <c r="K132" s="330"/>
      <c r="L132" s="330"/>
      <c r="M132" s="330"/>
      <c r="N132" s="330"/>
      <c r="O132" s="330"/>
      <c r="P132" s="330"/>
      <c r="Q132" s="330"/>
      <c r="R132" s="330"/>
      <c r="S132" s="330"/>
      <c r="T132" s="330"/>
      <c r="U132" s="412"/>
      <c r="V132" s="412"/>
      <c r="W132" s="330"/>
      <c r="X132" s="330"/>
      <c r="Y132" s="330"/>
      <c r="Z132" s="330"/>
      <c r="AA132" s="330"/>
      <c r="AB132" s="330"/>
      <c r="AC132" s="328"/>
    </row>
    <row r="133" spans="1:29" ht="16.5" hidden="1">
      <c r="A133" s="328"/>
      <c r="B133" s="328"/>
      <c r="C133" s="331"/>
      <c r="D133" s="330"/>
      <c r="E133" s="330"/>
      <c r="F133" s="330"/>
      <c r="G133" s="330"/>
      <c r="H133" s="330"/>
      <c r="I133" s="330"/>
      <c r="J133" s="330"/>
      <c r="K133" s="330"/>
      <c r="L133" s="330"/>
      <c r="M133" s="330"/>
      <c r="N133" s="330"/>
      <c r="O133" s="330"/>
      <c r="P133" s="330"/>
      <c r="Q133" s="330"/>
      <c r="R133" s="330"/>
      <c r="S133" s="330"/>
      <c r="T133" s="330"/>
      <c r="U133" s="412"/>
      <c r="V133" s="412"/>
      <c r="W133" s="330"/>
      <c r="X133" s="330"/>
      <c r="Y133" s="330"/>
      <c r="Z133" s="330"/>
      <c r="AA133" s="330"/>
      <c r="AB133" s="330"/>
      <c r="AC133" s="328"/>
    </row>
    <row r="134" spans="1:29" ht="16.5" hidden="1">
      <c r="A134" s="328"/>
      <c r="B134" s="328"/>
      <c r="C134" s="331"/>
      <c r="D134" s="330"/>
      <c r="E134" s="330"/>
      <c r="F134" s="330"/>
      <c r="G134" s="330"/>
      <c r="H134" s="330"/>
      <c r="I134" s="330"/>
      <c r="J134" s="330"/>
      <c r="K134" s="330"/>
      <c r="L134" s="330"/>
      <c r="M134" s="330"/>
      <c r="N134" s="330"/>
      <c r="O134" s="330"/>
      <c r="P134" s="330"/>
      <c r="Q134" s="330"/>
      <c r="R134" s="330"/>
      <c r="S134" s="330"/>
      <c r="T134" s="330"/>
      <c r="U134" s="412"/>
      <c r="V134" s="412"/>
      <c r="W134" s="330"/>
      <c r="X134" s="330"/>
      <c r="Y134" s="330"/>
      <c r="Z134" s="330"/>
      <c r="AA134" s="330"/>
      <c r="AB134" s="330"/>
      <c r="AC134" s="328"/>
    </row>
    <row r="135" spans="1:29" ht="16.5" hidden="1">
      <c r="A135" s="328"/>
      <c r="B135" s="328"/>
      <c r="C135" s="331"/>
      <c r="D135" s="330"/>
      <c r="E135" s="330"/>
      <c r="F135" s="330"/>
      <c r="G135" s="330"/>
      <c r="H135" s="330"/>
      <c r="I135" s="330"/>
      <c r="J135" s="330"/>
      <c r="K135" s="330"/>
      <c r="L135" s="330"/>
      <c r="M135" s="330"/>
      <c r="N135" s="330"/>
      <c r="O135" s="330"/>
      <c r="P135" s="330"/>
      <c r="Q135" s="330"/>
      <c r="R135" s="330"/>
      <c r="S135" s="330"/>
      <c r="T135" s="330"/>
      <c r="U135" s="412"/>
      <c r="V135" s="412"/>
      <c r="W135" s="330"/>
      <c r="X135" s="330"/>
      <c r="Y135" s="330"/>
      <c r="Z135" s="330"/>
      <c r="AA135" s="330"/>
      <c r="AB135" s="330"/>
      <c r="AC135" s="328"/>
    </row>
    <row r="136" spans="1:29" ht="16.5" hidden="1">
      <c r="A136" s="328"/>
      <c r="B136" s="328"/>
      <c r="C136" s="331"/>
      <c r="D136" s="330"/>
      <c r="E136" s="330"/>
      <c r="F136" s="330"/>
      <c r="G136" s="330"/>
      <c r="H136" s="330"/>
      <c r="I136" s="330"/>
      <c r="J136" s="330"/>
      <c r="K136" s="330"/>
      <c r="L136" s="330"/>
      <c r="M136" s="330"/>
      <c r="N136" s="330"/>
      <c r="O136" s="330"/>
      <c r="P136" s="330"/>
      <c r="Q136" s="330"/>
      <c r="R136" s="330"/>
      <c r="S136" s="330"/>
      <c r="T136" s="330"/>
      <c r="U136" s="412"/>
      <c r="V136" s="412"/>
      <c r="W136" s="330"/>
      <c r="X136" s="330"/>
      <c r="Y136" s="330"/>
      <c r="Z136" s="330"/>
      <c r="AA136" s="330"/>
      <c r="AB136" s="330"/>
      <c r="AC136" s="328"/>
    </row>
    <row r="137" spans="1:29" ht="16.5" hidden="1">
      <c r="A137" s="328"/>
      <c r="B137" s="328"/>
      <c r="C137" s="331"/>
      <c r="D137" s="330"/>
      <c r="E137" s="330"/>
      <c r="F137" s="330"/>
      <c r="G137" s="330"/>
      <c r="H137" s="330"/>
      <c r="I137" s="330"/>
      <c r="J137" s="330"/>
      <c r="K137" s="330"/>
      <c r="L137" s="330"/>
      <c r="M137" s="330"/>
      <c r="N137" s="330"/>
      <c r="O137" s="330"/>
      <c r="P137" s="330"/>
      <c r="Q137" s="330"/>
      <c r="R137" s="330"/>
      <c r="S137" s="330"/>
      <c r="T137" s="330"/>
      <c r="U137" s="412"/>
      <c r="V137" s="412"/>
      <c r="W137" s="330"/>
      <c r="X137" s="330"/>
      <c r="Y137" s="330"/>
      <c r="Z137" s="330"/>
      <c r="AA137" s="330"/>
      <c r="AB137" s="330"/>
      <c r="AC137" s="328"/>
    </row>
    <row r="138" spans="1:29" ht="16.5" hidden="1">
      <c r="A138" s="328"/>
      <c r="B138" s="328"/>
      <c r="C138" s="331"/>
      <c r="D138" s="330"/>
      <c r="E138" s="330"/>
      <c r="F138" s="330"/>
      <c r="G138" s="330"/>
      <c r="H138" s="330"/>
      <c r="I138" s="330"/>
      <c r="J138" s="330"/>
      <c r="K138" s="330"/>
      <c r="L138" s="330"/>
      <c r="M138" s="330"/>
      <c r="N138" s="330"/>
      <c r="O138" s="330"/>
      <c r="P138" s="330"/>
      <c r="Q138" s="330"/>
      <c r="R138" s="330"/>
      <c r="S138" s="330"/>
      <c r="T138" s="330"/>
      <c r="U138" s="412"/>
      <c r="V138" s="412"/>
      <c r="W138" s="330"/>
      <c r="X138" s="330"/>
      <c r="Y138" s="330"/>
      <c r="Z138" s="330"/>
      <c r="AA138" s="330"/>
      <c r="AB138" s="330"/>
      <c r="AC138" s="328"/>
    </row>
    <row r="139" spans="1:29" ht="16.5" hidden="1">
      <c r="A139" s="328"/>
      <c r="B139" s="328"/>
      <c r="C139" s="331"/>
      <c r="D139" s="330"/>
      <c r="E139" s="330"/>
      <c r="F139" s="330"/>
      <c r="G139" s="330"/>
      <c r="H139" s="330"/>
      <c r="I139" s="330"/>
      <c r="J139" s="330"/>
      <c r="K139" s="330"/>
      <c r="L139" s="330"/>
      <c r="M139" s="330"/>
      <c r="N139" s="330"/>
      <c r="O139" s="330"/>
      <c r="P139" s="330"/>
      <c r="Q139" s="330"/>
      <c r="R139" s="330"/>
      <c r="S139" s="330"/>
      <c r="T139" s="330"/>
      <c r="U139" s="412"/>
      <c r="V139" s="412"/>
      <c r="W139" s="330"/>
      <c r="X139" s="330"/>
      <c r="Y139" s="330"/>
      <c r="Z139" s="330"/>
      <c r="AA139" s="330"/>
      <c r="AB139" s="330"/>
      <c r="AC139" s="328"/>
    </row>
    <row r="140" spans="1:29" ht="16.5" hidden="1">
      <c r="A140" s="328"/>
      <c r="B140" s="328"/>
      <c r="C140" s="331"/>
      <c r="D140" s="330"/>
      <c r="E140" s="330"/>
      <c r="F140" s="330"/>
      <c r="G140" s="330"/>
      <c r="H140" s="330"/>
      <c r="I140" s="330"/>
      <c r="J140" s="330"/>
      <c r="K140" s="330"/>
      <c r="L140" s="330"/>
      <c r="M140" s="330"/>
      <c r="N140" s="330"/>
      <c r="O140" s="330"/>
      <c r="P140" s="330"/>
      <c r="Q140" s="330"/>
      <c r="R140" s="330"/>
      <c r="S140" s="330"/>
      <c r="T140" s="330"/>
      <c r="U140" s="412"/>
      <c r="V140" s="412"/>
      <c r="W140" s="330"/>
      <c r="X140" s="330"/>
      <c r="Y140" s="330"/>
      <c r="Z140" s="330"/>
      <c r="AA140" s="330"/>
      <c r="AB140" s="330"/>
      <c r="AC140" s="328"/>
    </row>
    <row r="141" spans="1:29" ht="16.5" hidden="1">
      <c r="A141" s="328"/>
      <c r="B141" s="328"/>
      <c r="C141" s="331"/>
      <c r="D141" s="330"/>
      <c r="E141" s="330"/>
      <c r="F141" s="330"/>
      <c r="G141" s="330"/>
      <c r="H141" s="330"/>
      <c r="I141" s="330"/>
      <c r="J141" s="330"/>
      <c r="K141" s="330"/>
      <c r="L141" s="330"/>
      <c r="M141" s="330"/>
      <c r="N141" s="330"/>
      <c r="O141" s="330"/>
      <c r="P141" s="330"/>
      <c r="Q141" s="330"/>
      <c r="R141" s="330"/>
      <c r="S141" s="330"/>
      <c r="T141" s="330"/>
      <c r="U141" s="412"/>
      <c r="V141" s="412"/>
      <c r="W141" s="330"/>
      <c r="X141" s="330"/>
      <c r="Y141" s="330"/>
      <c r="Z141" s="330"/>
      <c r="AA141" s="330"/>
      <c r="AB141" s="330"/>
      <c r="AC141" s="328"/>
    </row>
    <row r="142" spans="1:29" ht="16.5" hidden="1">
      <c r="A142" s="328"/>
      <c r="B142" s="328"/>
      <c r="C142" s="331"/>
      <c r="D142" s="330"/>
      <c r="E142" s="330"/>
      <c r="F142" s="330"/>
      <c r="G142" s="330"/>
      <c r="H142" s="330"/>
      <c r="I142" s="330"/>
      <c r="J142" s="330"/>
      <c r="K142" s="330"/>
      <c r="L142" s="330"/>
      <c r="M142" s="330"/>
      <c r="N142" s="330"/>
      <c r="O142" s="330"/>
      <c r="P142" s="330"/>
      <c r="Q142" s="330"/>
      <c r="R142" s="330"/>
      <c r="S142" s="330"/>
      <c r="T142" s="330"/>
      <c r="U142" s="412"/>
      <c r="V142" s="412"/>
      <c r="W142" s="330"/>
      <c r="X142" s="330"/>
      <c r="Y142" s="330"/>
      <c r="Z142" s="330"/>
      <c r="AA142" s="330"/>
      <c r="AB142" s="330"/>
      <c r="AC142" s="328"/>
    </row>
    <row r="143" spans="1:29" ht="16.5" hidden="1">
      <c r="A143" s="328"/>
      <c r="B143" s="328"/>
      <c r="C143" s="331"/>
      <c r="D143" s="330"/>
      <c r="E143" s="330"/>
      <c r="F143" s="330"/>
      <c r="G143" s="330"/>
      <c r="H143" s="330"/>
      <c r="I143" s="330"/>
      <c r="J143" s="330"/>
      <c r="K143" s="330"/>
      <c r="L143" s="330"/>
      <c r="M143" s="330"/>
      <c r="N143" s="330"/>
      <c r="O143" s="330"/>
      <c r="P143" s="330"/>
      <c r="Q143" s="330"/>
      <c r="R143" s="330"/>
      <c r="S143" s="330"/>
      <c r="T143" s="330"/>
      <c r="U143" s="412"/>
      <c r="V143" s="412"/>
      <c r="W143" s="330"/>
      <c r="X143" s="330"/>
      <c r="Y143" s="330"/>
      <c r="Z143" s="330"/>
      <c r="AA143" s="330"/>
      <c r="AB143" s="330"/>
      <c r="AC143" s="328"/>
    </row>
    <row r="144" spans="1:29" ht="16.5" hidden="1">
      <c r="A144" s="328"/>
      <c r="B144" s="328"/>
      <c r="C144" s="331"/>
      <c r="D144" s="330"/>
      <c r="E144" s="330"/>
      <c r="F144" s="330"/>
      <c r="G144" s="330"/>
      <c r="H144" s="330"/>
      <c r="I144" s="330"/>
      <c r="J144" s="330"/>
      <c r="K144" s="330"/>
      <c r="L144" s="330"/>
      <c r="M144" s="330"/>
      <c r="N144" s="330"/>
      <c r="O144" s="330"/>
      <c r="P144" s="330"/>
      <c r="Q144" s="330"/>
      <c r="R144" s="330"/>
      <c r="S144" s="330"/>
      <c r="T144" s="330"/>
      <c r="U144" s="412"/>
      <c r="V144" s="412"/>
      <c r="W144" s="330"/>
      <c r="X144" s="330"/>
      <c r="Y144" s="330"/>
      <c r="Z144" s="330"/>
      <c r="AA144" s="330"/>
      <c r="AB144" s="330"/>
      <c r="AC144" s="328"/>
    </row>
    <row r="145" spans="1:29" ht="16.5" hidden="1">
      <c r="A145" s="328"/>
      <c r="B145" s="328"/>
      <c r="C145" s="331"/>
      <c r="D145" s="330"/>
      <c r="E145" s="330"/>
      <c r="F145" s="330"/>
      <c r="G145" s="330"/>
      <c r="H145" s="330"/>
      <c r="I145" s="330"/>
      <c r="J145" s="330"/>
      <c r="K145" s="330"/>
      <c r="L145" s="330"/>
      <c r="M145" s="330"/>
      <c r="N145" s="330"/>
      <c r="O145" s="330"/>
      <c r="P145" s="330"/>
      <c r="Q145" s="330"/>
      <c r="R145" s="330"/>
      <c r="S145" s="330"/>
      <c r="T145" s="330"/>
      <c r="U145" s="412"/>
      <c r="V145" s="412"/>
      <c r="W145" s="330"/>
      <c r="X145" s="330"/>
      <c r="Y145" s="330"/>
      <c r="Z145" s="330"/>
      <c r="AA145" s="330"/>
      <c r="AB145" s="330"/>
      <c r="AC145" s="328"/>
    </row>
    <row r="146" spans="1:29" ht="16.5" hidden="1">
      <c r="A146" s="328"/>
      <c r="B146" s="328"/>
      <c r="C146" s="331"/>
      <c r="D146" s="330"/>
      <c r="E146" s="330"/>
      <c r="F146" s="330"/>
      <c r="G146" s="330"/>
      <c r="H146" s="330"/>
      <c r="I146" s="330"/>
      <c r="J146" s="330"/>
      <c r="K146" s="330"/>
      <c r="L146" s="330"/>
      <c r="M146" s="330"/>
      <c r="N146" s="330"/>
      <c r="O146" s="330"/>
      <c r="P146" s="330"/>
      <c r="Q146" s="330"/>
      <c r="R146" s="330"/>
      <c r="S146" s="330"/>
      <c r="T146" s="330"/>
      <c r="U146" s="412"/>
      <c r="V146" s="412"/>
      <c r="W146" s="330"/>
      <c r="X146" s="330"/>
      <c r="Y146" s="330"/>
      <c r="Z146" s="330"/>
      <c r="AA146" s="330"/>
      <c r="AB146" s="330"/>
      <c r="AC146" s="328"/>
    </row>
    <row r="147" spans="1:29" ht="16.5" hidden="1">
      <c r="A147" s="328"/>
      <c r="B147" s="328"/>
      <c r="C147" s="331"/>
      <c r="D147" s="330"/>
      <c r="E147" s="330"/>
      <c r="F147" s="330"/>
      <c r="G147" s="330"/>
      <c r="H147" s="330"/>
      <c r="I147" s="330"/>
      <c r="J147" s="330"/>
      <c r="K147" s="330"/>
      <c r="L147" s="330"/>
      <c r="M147" s="330"/>
      <c r="N147" s="330"/>
      <c r="O147" s="330"/>
      <c r="P147" s="330"/>
      <c r="Q147" s="330"/>
      <c r="R147" s="330"/>
      <c r="S147" s="330"/>
      <c r="T147" s="330"/>
      <c r="U147" s="412"/>
      <c r="V147" s="412"/>
      <c r="W147" s="330"/>
      <c r="X147" s="330"/>
      <c r="Y147" s="330"/>
      <c r="Z147" s="330"/>
      <c r="AA147" s="330"/>
      <c r="AB147" s="330"/>
      <c r="AC147" s="328"/>
    </row>
    <row r="148" spans="1:29" ht="16.5" hidden="1">
      <c r="A148" s="328"/>
      <c r="B148" s="328"/>
      <c r="C148" s="331"/>
      <c r="D148" s="330"/>
      <c r="E148" s="330"/>
      <c r="F148" s="330"/>
      <c r="G148" s="330"/>
      <c r="H148" s="330"/>
      <c r="I148" s="330"/>
      <c r="J148" s="330"/>
      <c r="K148" s="330"/>
      <c r="L148" s="330"/>
      <c r="M148" s="330"/>
      <c r="N148" s="330"/>
      <c r="O148" s="330"/>
      <c r="P148" s="330"/>
      <c r="Q148" s="330"/>
      <c r="R148" s="330"/>
      <c r="S148" s="330"/>
      <c r="T148" s="330"/>
      <c r="U148" s="412"/>
      <c r="V148" s="412"/>
      <c r="W148" s="330"/>
      <c r="X148" s="330"/>
      <c r="Y148" s="330"/>
      <c r="Z148" s="330"/>
      <c r="AA148" s="330"/>
      <c r="AB148" s="330"/>
      <c r="AC148" s="328"/>
    </row>
    <row r="149" spans="1:29" ht="16.5" hidden="1">
      <c r="A149" s="328"/>
      <c r="B149" s="328"/>
      <c r="C149" s="331"/>
      <c r="D149" s="330"/>
      <c r="E149" s="330"/>
      <c r="F149" s="330"/>
      <c r="G149" s="330"/>
      <c r="H149" s="330"/>
      <c r="I149" s="330"/>
      <c r="J149" s="330"/>
      <c r="K149" s="330"/>
      <c r="L149" s="330"/>
      <c r="M149" s="330"/>
      <c r="N149" s="330"/>
      <c r="O149" s="330"/>
      <c r="P149" s="330"/>
      <c r="Q149" s="330"/>
      <c r="R149" s="330"/>
      <c r="S149" s="330"/>
      <c r="T149" s="330"/>
      <c r="U149" s="412"/>
      <c r="V149" s="412"/>
      <c r="W149" s="330"/>
      <c r="X149" s="330"/>
      <c r="Y149" s="330"/>
      <c r="Z149" s="330"/>
      <c r="AA149" s="330"/>
      <c r="AB149" s="330"/>
      <c r="AC149" s="328"/>
    </row>
    <row r="150" spans="1:29" ht="16.5" hidden="1">
      <c r="A150" s="328"/>
      <c r="B150" s="328"/>
      <c r="C150" s="331"/>
      <c r="D150" s="330"/>
      <c r="E150" s="330"/>
      <c r="F150" s="330"/>
      <c r="G150" s="330"/>
      <c r="H150" s="330"/>
      <c r="I150" s="330"/>
      <c r="J150" s="330"/>
      <c r="K150" s="330"/>
      <c r="L150" s="330"/>
      <c r="M150" s="330"/>
      <c r="N150" s="330"/>
      <c r="O150" s="330"/>
      <c r="P150" s="330"/>
      <c r="Q150" s="330"/>
      <c r="R150" s="330"/>
      <c r="S150" s="330"/>
      <c r="T150" s="330"/>
      <c r="U150" s="412"/>
      <c r="V150" s="412"/>
      <c r="W150" s="330"/>
      <c r="X150" s="330"/>
      <c r="Y150" s="330"/>
      <c r="Z150" s="330"/>
      <c r="AA150" s="330"/>
      <c r="AB150" s="330"/>
      <c r="AC150" s="328"/>
    </row>
    <row r="151" spans="1:29" ht="16.5" hidden="1">
      <c r="A151" s="328"/>
      <c r="B151" s="328"/>
      <c r="C151" s="331"/>
      <c r="D151" s="330"/>
      <c r="E151" s="330"/>
      <c r="F151" s="330"/>
      <c r="G151" s="330"/>
      <c r="H151" s="330"/>
      <c r="I151" s="330"/>
      <c r="J151" s="330"/>
      <c r="K151" s="330"/>
      <c r="L151" s="330"/>
      <c r="M151" s="330"/>
      <c r="N151" s="330"/>
      <c r="O151" s="330"/>
      <c r="P151" s="330"/>
      <c r="Q151" s="330"/>
      <c r="R151" s="330"/>
      <c r="S151" s="330"/>
      <c r="T151" s="330"/>
      <c r="U151" s="412"/>
      <c r="V151" s="412"/>
      <c r="W151" s="330"/>
      <c r="X151" s="330"/>
      <c r="Y151" s="330"/>
      <c r="Z151" s="330"/>
      <c r="AA151" s="330"/>
      <c r="AB151" s="330"/>
      <c r="AC151" s="328"/>
    </row>
    <row r="152" spans="1:29" ht="16.5" hidden="1">
      <c r="A152" s="328"/>
      <c r="B152" s="328"/>
      <c r="C152" s="331"/>
      <c r="D152" s="330"/>
      <c r="E152" s="330"/>
      <c r="F152" s="330"/>
      <c r="G152" s="330"/>
      <c r="H152" s="330"/>
      <c r="I152" s="330"/>
      <c r="J152" s="330"/>
      <c r="K152" s="330"/>
      <c r="L152" s="330"/>
      <c r="M152" s="330"/>
      <c r="N152" s="330"/>
      <c r="O152" s="330"/>
      <c r="P152" s="330"/>
      <c r="Q152" s="330"/>
      <c r="R152" s="330"/>
      <c r="S152" s="330"/>
      <c r="T152" s="330"/>
      <c r="U152" s="412"/>
      <c r="V152" s="412"/>
      <c r="W152" s="330"/>
      <c r="X152" s="330"/>
      <c r="Y152" s="330"/>
      <c r="Z152" s="330"/>
      <c r="AA152" s="330"/>
      <c r="AB152" s="330"/>
      <c r="AC152" s="328"/>
    </row>
    <row r="153" spans="1:29" ht="16.5" hidden="1">
      <c r="A153" s="328"/>
      <c r="B153" s="328"/>
      <c r="C153" s="331"/>
      <c r="D153" s="330"/>
      <c r="E153" s="330"/>
      <c r="F153" s="330"/>
      <c r="G153" s="330"/>
      <c r="H153" s="330"/>
      <c r="I153" s="330"/>
      <c r="J153" s="330"/>
      <c r="K153" s="330"/>
      <c r="L153" s="330"/>
      <c r="M153" s="330"/>
      <c r="N153" s="330"/>
      <c r="O153" s="330"/>
      <c r="P153" s="330"/>
      <c r="Q153" s="330"/>
      <c r="R153" s="330"/>
      <c r="S153" s="330"/>
      <c r="T153" s="330"/>
      <c r="U153" s="412"/>
      <c r="V153" s="412"/>
      <c r="W153" s="330"/>
      <c r="X153" s="330"/>
      <c r="Y153" s="330"/>
      <c r="Z153" s="330"/>
      <c r="AA153" s="330"/>
      <c r="AB153" s="330"/>
      <c r="AC153" s="328"/>
    </row>
    <row r="154" spans="1:29" ht="16.5" hidden="1">
      <c r="A154" s="328"/>
      <c r="B154" s="328"/>
      <c r="C154" s="331"/>
      <c r="D154" s="330"/>
      <c r="E154" s="330"/>
      <c r="F154" s="330"/>
      <c r="G154" s="330"/>
      <c r="H154" s="330"/>
      <c r="I154" s="330"/>
      <c r="J154" s="330"/>
      <c r="K154" s="330"/>
      <c r="L154" s="330"/>
      <c r="M154" s="330"/>
      <c r="N154" s="330"/>
      <c r="O154" s="330"/>
      <c r="P154" s="330"/>
      <c r="Q154" s="330"/>
      <c r="R154" s="330"/>
      <c r="S154" s="330"/>
      <c r="T154" s="330"/>
      <c r="U154" s="412"/>
      <c r="V154" s="412"/>
      <c r="W154" s="330"/>
      <c r="X154" s="330"/>
      <c r="Y154" s="330"/>
      <c r="Z154" s="330"/>
      <c r="AA154" s="330"/>
      <c r="AB154" s="330"/>
      <c r="AC154" s="328"/>
    </row>
    <row r="155" spans="1:29" ht="16.5" hidden="1">
      <c r="A155" s="328"/>
      <c r="B155" s="328"/>
      <c r="C155" s="331"/>
      <c r="D155" s="330"/>
      <c r="E155" s="330"/>
      <c r="F155" s="330"/>
      <c r="G155" s="330"/>
      <c r="H155" s="330"/>
      <c r="I155" s="330"/>
      <c r="J155" s="330"/>
      <c r="K155" s="330"/>
      <c r="L155" s="330"/>
      <c r="M155" s="330"/>
      <c r="N155" s="330"/>
      <c r="O155" s="330"/>
      <c r="P155" s="330"/>
      <c r="Q155" s="330"/>
      <c r="R155" s="330"/>
      <c r="S155" s="330"/>
      <c r="T155" s="330"/>
      <c r="U155" s="412"/>
      <c r="V155" s="412"/>
      <c r="W155" s="330"/>
      <c r="X155" s="330"/>
      <c r="Y155" s="330"/>
      <c r="Z155" s="330"/>
      <c r="AA155" s="330"/>
      <c r="AB155" s="330"/>
      <c r="AC155" s="328"/>
    </row>
    <row r="156" spans="1:29" ht="16.5" hidden="1">
      <c r="A156" s="328"/>
      <c r="B156" s="328"/>
      <c r="C156" s="331"/>
      <c r="D156" s="330"/>
      <c r="E156" s="330"/>
      <c r="F156" s="330"/>
      <c r="G156" s="330"/>
      <c r="H156" s="330"/>
      <c r="I156" s="330"/>
      <c r="J156" s="330"/>
      <c r="K156" s="330"/>
      <c r="L156" s="330"/>
      <c r="M156" s="330"/>
      <c r="N156" s="330"/>
      <c r="O156" s="330"/>
      <c r="P156" s="330"/>
      <c r="Q156" s="330"/>
      <c r="R156" s="330"/>
      <c r="S156" s="330"/>
      <c r="T156" s="330"/>
      <c r="U156" s="412"/>
      <c r="V156" s="412"/>
      <c r="W156" s="330"/>
      <c r="X156" s="330"/>
      <c r="Y156" s="330"/>
      <c r="Z156" s="330"/>
      <c r="AA156" s="330"/>
      <c r="AB156" s="330"/>
      <c r="AC156" s="328"/>
    </row>
    <row r="157" spans="1:29" ht="16.5" hidden="1">
      <c r="A157" s="328"/>
      <c r="B157" s="328"/>
      <c r="C157" s="331"/>
      <c r="D157" s="330"/>
      <c r="E157" s="330"/>
      <c r="F157" s="330"/>
      <c r="G157" s="330"/>
      <c r="H157" s="330"/>
      <c r="I157" s="330"/>
      <c r="J157" s="330"/>
      <c r="K157" s="330"/>
      <c r="L157" s="330"/>
      <c r="M157" s="330"/>
      <c r="N157" s="330"/>
      <c r="O157" s="330"/>
      <c r="P157" s="330"/>
      <c r="Q157" s="330"/>
      <c r="R157" s="330"/>
      <c r="S157" s="330"/>
      <c r="T157" s="330"/>
      <c r="U157" s="412"/>
      <c r="V157" s="412"/>
      <c r="W157" s="330"/>
      <c r="X157" s="330"/>
      <c r="Y157" s="330"/>
      <c r="Z157" s="330"/>
      <c r="AA157" s="330"/>
      <c r="AB157" s="330"/>
      <c r="AC157" s="328"/>
    </row>
    <row r="158" spans="1:29" ht="16.5" hidden="1">
      <c r="A158" s="328"/>
      <c r="B158" s="328"/>
      <c r="C158" s="331"/>
      <c r="D158" s="330"/>
      <c r="E158" s="330"/>
      <c r="F158" s="330"/>
      <c r="G158" s="330"/>
      <c r="H158" s="330"/>
      <c r="I158" s="330"/>
      <c r="J158" s="330"/>
      <c r="K158" s="330"/>
      <c r="L158" s="330"/>
      <c r="M158" s="330"/>
      <c r="N158" s="330"/>
      <c r="O158" s="330"/>
      <c r="P158" s="330"/>
      <c r="Q158" s="330"/>
      <c r="R158" s="330"/>
      <c r="S158" s="330"/>
      <c r="T158" s="330"/>
      <c r="U158" s="412"/>
      <c r="V158" s="412"/>
      <c r="W158" s="330"/>
      <c r="X158" s="330"/>
      <c r="Y158" s="330"/>
      <c r="Z158" s="330"/>
      <c r="AA158" s="330"/>
      <c r="AB158" s="330"/>
      <c r="AC158" s="328"/>
    </row>
    <row r="159" spans="1:29" ht="16.5" hidden="1">
      <c r="A159" s="328"/>
      <c r="B159" s="328"/>
      <c r="C159" s="331"/>
      <c r="D159" s="330"/>
      <c r="E159" s="330"/>
      <c r="F159" s="330"/>
      <c r="G159" s="330"/>
      <c r="H159" s="330"/>
      <c r="I159" s="330"/>
      <c r="J159" s="330"/>
      <c r="K159" s="330"/>
      <c r="L159" s="330"/>
      <c r="M159" s="330"/>
      <c r="N159" s="330"/>
      <c r="O159" s="330"/>
      <c r="P159" s="330"/>
      <c r="Q159" s="330"/>
      <c r="R159" s="330"/>
      <c r="S159" s="330"/>
      <c r="T159" s="330"/>
      <c r="U159" s="412"/>
      <c r="V159" s="412"/>
      <c r="W159" s="330"/>
      <c r="X159" s="330"/>
      <c r="Y159" s="330"/>
      <c r="Z159" s="330"/>
      <c r="AA159" s="330"/>
      <c r="AB159" s="330"/>
      <c r="AC159" s="328"/>
    </row>
    <row r="160" spans="1:29" ht="16.5" hidden="1">
      <c r="A160" s="328"/>
      <c r="B160" s="328"/>
      <c r="C160" s="331"/>
      <c r="D160" s="330"/>
      <c r="E160" s="330"/>
      <c r="F160" s="330"/>
      <c r="G160" s="330"/>
      <c r="H160" s="330"/>
      <c r="I160" s="330"/>
      <c r="J160" s="330"/>
      <c r="K160" s="330"/>
      <c r="L160" s="330"/>
      <c r="M160" s="330"/>
      <c r="N160" s="330"/>
      <c r="O160" s="330"/>
      <c r="P160" s="330"/>
      <c r="Q160" s="330"/>
      <c r="R160" s="330"/>
      <c r="S160" s="330"/>
      <c r="T160" s="330"/>
      <c r="U160" s="412"/>
      <c r="V160" s="412"/>
      <c r="W160" s="330"/>
      <c r="X160" s="330"/>
      <c r="Y160" s="330"/>
      <c r="Z160" s="330"/>
      <c r="AA160" s="330"/>
      <c r="AB160" s="330"/>
      <c r="AC160" s="328"/>
    </row>
    <row r="161" spans="1:29" ht="16.5" hidden="1">
      <c r="A161" s="328"/>
      <c r="B161" s="328"/>
      <c r="C161" s="331"/>
      <c r="D161" s="330"/>
      <c r="E161" s="330"/>
      <c r="F161" s="330"/>
      <c r="G161" s="330"/>
      <c r="H161" s="330"/>
      <c r="I161" s="330"/>
      <c r="J161" s="330"/>
      <c r="K161" s="330"/>
      <c r="L161" s="330"/>
      <c r="M161" s="330"/>
      <c r="N161" s="330"/>
      <c r="O161" s="330"/>
      <c r="P161" s="330"/>
      <c r="Q161" s="330"/>
      <c r="R161" s="330"/>
      <c r="S161" s="330"/>
      <c r="T161" s="330"/>
      <c r="U161" s="412"/>
      <c r="V161" s="412"/>
      <c r="W161" s="330"/>
      <c r="X161" s="330"/>
      <c r="Y161" s="330"/>
      <c r="Z161" s="330"/>
      <c r="AA161" s="330"/>
      <c r="AB161" s="330"/>
      <c r="AC161" s="328"/>
    </row>
    <row r="162" spans="1:29" ht="16.5" hidden="1">
      <c r="A162" s="328"/>
      <c r="B162" s="328"/>
      <c r="C162" s="331"/>
      <c r="D162" s="330"/>
      <c r="E162" s="330"/>
      <c r="F162" s="330"/>
      <c r="G162" s="330"/>
      <c r="H162" s="330"/>
      <c r="I162" s="330"/>
      <c r="J162" s="330"/>
      <c r="K162" s="330"/>
      <c r="L162" s="330"/>
      <c r="M162" s="330"/>
      <c r="N162" s="330"/>
      <c r="O162" s="330"/>
      <c r="P162" s="330"/>
      <c r="Q162" s="330"/>
      <c r="R162" s="330"/>
      <c r="S162" s="330"/>
      <c r="T162" s="330"/>
      <c r="U162" s="412"/>
      <c r="V162" s="412"/>
      <c r="W162" s="330"/>
      <c r="X162" s="330"/>
      <c r="Y162" s="330"/>
      <c r="Z162" s="330"/>
      <c r="AA162" s="330"/>
      <c r="AB162" s="330"/>
      <c r="AC162" s="328"/>
    </row>
    <row r="163" spans="1:29" ht="16.5" hidden="1">
      <c r="A163" s="328"/>
      <c r="B163" s="328"/>
      <c r="C163" s="331"/>
      <c r="D163" s="330"/>
      <c r="E163" s="330"/>
      <c r="F163" s="330"/>
      <c r="G163" s="330"/>
      <c r="H163" s="330"/>
      <c r="I163" s="330"/>
      <c r="J163" s="330"/>
      <c r="K163" s="330"/>
      <c r="L163" s="330"/>
      <c r="M163" s="330"/>
      <c r="N163" s="330"/>
      <c r="O163" s="330"/>
      <c r="P163" s="330"/>
      <c r="Q163" s="330"/>
      <c r="R163" s="330"/>
      <c r="S163" s="330"/>
      <c r="T163" s="330"/>
      <c r="U163" s="412"/>
      <c r="V163" s="412"/>
      <c r="W163" s="330"/>
      <c r="X163" s="330"/>
      <c r="Y163" s="330"/>
      <c r="Z163" s="330"/>
      <c r="AA163" s="330"/>
      <c r="AB163" s="330"/>
      <c r="AC163" s="328"/>
    </row>
    <row r="164" spans="1:29" ht="16.5" hidden="1">
      <c r="A164" s="328"/>
      <c r="B164" s="328"/>
      <c r="C164" s="331"/>
      <c r="D164" s="330"/>
      <c r="E164" s="330"/>
      <c r="F164" s="330"/>
      <c r="G164" s="330"/>
      <c r="H164" s="330"/>
      <c r="I164" s="330"/>
      <c r="J164" s="330"/>
      <c r="K164" s="330"/>
      <c r="L164" s="330"/>
      <c r="M164" s="330"/>
      <c r="N164" s="330"/>
      <c r="O164" s="330"/>
      <c r="P164" s="330"/>
      <c r="Q164" s="330"/>
      <c r="R164" s="330"/>
      <c r="S164" s="330"/>
      <c r="T164" s="330"/>
      <c r="U164" s="412"/>
      <c r="V164" s="412"/>
      <c r="W164" s="330"/>
      <c r="X164" s="330"/>
      <c r="Y164" s="330"/>
      <c r="Z164" s="330"/>
      <c r="AA164" s="330"/>
      <c r="AB164" s="330"/>
      <c r="AC164" s="328"/>
    </row>
    <row r="165" spans="1:29" ht="16.5" hidden="1">
      <c r="A165" s="328"/>
      <c r="B165" s="328"/>
      <c r="C165" s="331"/>
      <c r="D165" s="330"/>
      <c r="E165" s="330"/>
      <c r="F165" s="330"/>
      <c r="G165" s="330"/>
      <c r="H165" s="330"/>
      <c r="I165" s="330"/>
      <c r="J165" s="330"/>
      <c r="K165" s="330"/>
      <c r="L165" s="330"/>
      <c r="M165" s="330"/>
      <c r="N165" s="330"/>
      <c r="O165" s="330"/>
      <c r="P165" s="330"/>
      <c r="Q165" s="330"/>
      <c r="R165" s="330"/>
      <c r="S165" s="330"/>
      <c r="T165" s="330"/>
      <c r="U165" s="412"/>
      <c r="V165" s="412"/>
      <c r="W165" s="330"/>
      <c r="X165" s="330"/>
      <c r="Y165" s="330"/>
      <c r="Z165" s="330"/>
      <c r="AA165" s="330"/>
      <c r="AB165" s="330"/>
      <c r="AC165" s="328"/>
    </row>
    <row r="166" spans="1:29" ht="16.5" hidden="1">
      <c r="A166" s="328"/>
      <c r="B166" s="328"/>
      <c r="C166" s="331"/>
      <c r="D166" s="330"/>
      <c r="E166" s="330"/>
      <c r="F166" s="330"/>
      <c r="G166" s="330"/>
      <c r="H166" s="330"/>
      <c r="I166" s="330"/>
      <c r="J166" s="330"/>
      <c r="K166" s="330"/>
      <c r="L166" s="330"/>
      <c r="M166" s="330"/>
      <c r="N166" s="330"/>
      <c r="O166" s="330"/>
      <c r="P166" s="330"/>
      <c r="Q166" s="330"/>
      <c r="R166" s="330"/>
      <c r="S166" s="330"/>
      <c r="T166" s="330"/>
      <c r="U166" s="412"/>
      <c r="V166" s="412"/>
      <c r="W166" s="330"/>
      <c r="X166" s="330"/>
      <c r="Y166" s="330"/>
      <c r="Z166" s="330"/>
      <c r="AA166" s="330"/>
      <c r="AB166" s="330"/>
      <c r="AC166" s="328"/>
    </row>
    <row r="167" spans="1:29" ht="16.5" hidden="1">
      <c r="A167" s="328"/>
      <c r="B167" s="328"/>
      <c r="C167" s="331"/>
      <c r="D167" s="330"/>
      <c r="E167" s="330"/>
      <c r="F167" s="330"/>
      <c r="G167" s="330"/>
      <c r="H167" s="330"/>
      <c r="I167" s="330"/>
      <c r="J167" s="330"/>
      <c r="K167" s="330"/>
      <c r="L167" s="330"/>
      <c r="M167" s="330"/>
      <c r="N167" s="330"/>
      <c r="O167" s="330"/>
      <c r="P167" s="330"/>
      <c r="Q167" s="330"/>
      <c r="R167" s="330"/>
      <c r="S167" s="330"/>
      <c r="T167" s="330"/>
      <c r="U167" s="412"/>
      <c r="V167" s="412"/>
      <c r="W167" s="330"/>
      <c r="X167" s="330"/>
      <c r="Y167" s="330"/>
      <c r="Z167" s="330"/>
      <c r="AA167" s="330"/>
      <c r="AB167" s="330"/>
      <c r="AC167" s="328"/>
    </row>
    <row r="168" spans="1:29" ht="16.5" hidden="1">
      <c r="A168" s="328"/>
      <c r="B168" s="328"/>
      <c r="C168" s="331"/>
      <c r="D168" s="330"/>
      <c r="E168" s="330"/>
      <c r="F168" s="330"/>
      <c r="G168" s="330"/>
      <c r="H168" s="330"/>
      <c r="I168" s="330"/>
      <c r="J168" s="330"/>
      <c r="K168" s="330"/>
      <c r="L168" s="330"/>
      <c r="M168" s="330"/>
      <c r="N168" s="330"/>
      <c r="O168" s="330"/>
      <c r="P168" s="330"/>
      <c r="Q168" s="330"/>
      <c r="R168" s="330"/>
      <c r="S168" s="330"/>
      <c r="T168" s="330"/>
      <c r="U168" s="412"/>
      <c r="V168" s="412"/>
      <c r="W168" s="330"/>
      <c r="X168" s="330"/>
      <c r="Y168" s="330"/>
      <c r="Z168" s="330"/>
      <c r="AA168" s="330"/>
      <c r="AB168" s="330"/>
      <c r="AC168" s="328"/>
    </row>
    <row r="169" spans="1:29" ht="16.5" hidden="1">
      <c r="A169" s="328"/>
      <c r="B169" s="328"/>
      <c r="C169" s="331"/>
      <c r="D169" s="330"/>
      <c r="E169" s="330"/>
      <c r="F169" s="330"/>
      <c r="G169" s="330"/>
      <c r="H169" s="330"/>
      <c r="I169" s="330"/>
      <c r="J169" s="330"/>
      <c r="K169" s="330"/>
      <c r="L169" s="330"/>
      <c r="M169" s="330"/>
      <c r="N169" s="330"/>
      <c r="O169" s="330"/>
      <c r="P169" s="330"/>
      <c r="Q169" s="330"/>
      <c r="R169" s="330"/>
      <c r="S169" s="330"/>
      <c r="T169" s="330"/>
      <c r="U169" s="412"/>
      <c r="V169" s="412"/>
      <c r="W169" s="330"/>
      <c r="X169" s="330"/>
      <c r="Y169" s="330"/>
      <c r="Z169" s="330"/>
      <c r="AA169" s="330"/>
      <c r="AB169" s="330"/>
      <c r="AC169" s="328"/>
    </row>
    <row r="170" spans="1:29" ht="16.5" hidden="1">
      <c r="A170" s="328"/>
      <c r="B170" s="328"/>
      <c r="C170" s="331"/>
      <c r="D170" s="330"/>
      <c r="E170" s="330"/>
      <c r="F170" s="330"/>
      <c r="G170" s="330"/>
      <c r="H170" s="330"/>
      <c r="I170" s="330"/>
      <c r="J170" s="330"/>
      <c r="K170" s="330"/>
      <c r="L170" s="330"/>
      <c r="M170" s="330"/>
      <c r="N170" s="330"/>
      <c r="O170" s="330"/>
      <c r="P170" s="330"/>
      <c r="Q170" s="330"/>
      <c r="R170" s="330"/>
      <c r="S170" s="330"/>
      <c r="T170" s="330"/>
      <c r="U170" s="412"/>
      <c r="V170" s="412"/>
      <c r="W170" s="330"/>
      <c r="X170" s="330"/>
      <c r="Y170" s="330"/>
      <c r="Z170" s="330"/>
      <c r="AA170" s="330"/>
      <c r="AB170" s="330"/>
      <c r="AC170" s="328"/>
    </row>
    <row r="171" spans="1:29" ht="16.5" hidden="1">
      <c r="A171" s="328"/>
      <c r="B171" s="328"/>
      <c r="C171" s="331"/>
      <c r="D171" s="330"/>
      <c r="E171" s="330"/>
      <c r="F171" s="330"/>
      <c r="G171" s="330"/>
      <c r="H171" s="330"/>
      <c r="I171" s="330"/>
      <c r="J171" s="330"/>
      <c r="K171" s="330"/>
      <c r="L171" s="330"/>
      <c r="M171" s="330"/>
      <c r="N171" s="330"/>
      <c r="O171" s="330"/>
      <c r="P171" s="330"/>
      <c r="Q171" s="330"/>
      <c r="R171" s="330"/>
      <c r="S171" s="330"/>
      <c r="T171" s="330"/>
      <c r="U171" s="412"/>
      <c r="V171" s="412"/>
      <c r="W171" s="330"/>
      <c r="X171" s="330"/>
      <c r="Y171" s="330"/>
      <c r="Z171" s="330"/>
      <c r="AA171" s="330"/>
      <c r="AB171" s="330"/>
      <c r="AC171" s="328"/>
    </row>
    <row r="172" spans="1:29" ht="16.5" hidden="1">
      <c r="A172" s="328"/>
      <c r="B172" s="328"/>
      <c r="C172" s="331"/>
      <c r="D172" s="330"/>
      <c r="E172" s="330"/>
      <c r="F172" s="330"/>
      <c r="G172" s="330"/>
      <c r="H172" s="330"/>
      <c r="I172" s="330"/>
      <c r="J172" s="330"/>
      <c r="K172" s="330"/>
      <c r="L172" s="330"/>
      <c r="M172" s="330"/>
      <c r="N172" s="330"/>
      <c r="O172" s="330"/>
      <c r="P172" s="330"/>
      <c r="Q172" s="330"/>
      <c r="R172" s="330"/>
      <c r="S172" s="330"/>
      <c r="T172" s="330"/>
      <c r="U172" s="412"/>
      <c r="V172" s="412"/>
      <c r="W172" s="330"/>
      <c r="X172" s="330"/>
      <c r="Y172" s="330"/>
      <c r="Z172" s="330"/>
      <c r="AA172" s="330"/>
      <c r="AB172" s="330"/>
      <c r="AC172" s="328"/>
    </row>
    <row r="173" spans="1:29" ht="16.5" hidden="1">
      <c r="A173" s="328"/>
      <c r="B173" s="328"/>
      <c r="C173" s="331"/>
      <c r="D173" s="330"/>
      <c r="E173" s="330"/>
      <c r="F173" s="330"/>
      <c r="G173" s="330"/>
      <c r="H173" s="330"/>
      <c r="I173" s="330"/>
      <c r="J173" s="330"/>
      <c r="K173" s="330"/>
      <c r="L173" s="330"/>
      <c r="M173" s="330"/>
      <c r="N173" s="330"/>
      <c r="O173" s="330"/>
      <c r="P173" s="330"/>
      <c r="Q173" s="330"/>
      <c r="R173" s="330"/>
      <c r="S173" s="330"/>
      <c r="T173" s="330"/>
      <c r="U173" s="412"/>
      <c r="V173" s="412"/>
      <c r="W173" s="330"/>
      <c r="X173" s="330"/>
      <c r="Y173" s="330"/>
      <c r="Z173" s="330"/>
      <c r="AA173" s="330"/>
      <c r="AB173" s="330"/>
      <c r="AC173" s="328"/>
    </row>
    <row r="174" spans="1:29" ht="16.5" hidden="1">
      <c r="A174" s="328"/>
      <c r="B174" s="328"/>
      <c r="C174" s="331"/>
      <c r="D174" s="330"/>
      <c r="E174" s="330"/>
      <c r="F174" s="330"/>
      <c r="G174" s="330"/>
      <c r="H174" s="330"/>
      <c r="I174" s="330"/>
      <c r="J174" s="330"/>
      <c r="K174" s="330"/>
      <c r="L174" s="330"/>
      <c r="M174" s="330"/>
      <c r="N174" s="330"/>
      <c r="O174" s="330"/>
      <c r="P174" s="330"/>
      <c r="Q174" s="330"/>
      <c r="R174" s="330"/>
      <c r="S174" s="330"/>
      <c r="T174" s="330"/>
      <c r="U174" s="412"/>
      <c r="V174" s="412"/>
      <c r="W174" s="330"/>
      <c r="X174" s="330"/>
      <c r="Y174" s="330"/>
      <c r="Z174" s="330"/>
      <c r="AA174" s="330"/>
      <c r="AB174" s="330"/>
      <c r="AC174" s="328"/>
    </row>
    <row r="175" spans="1:29" ht="16.5" hidden="1">
      <c r="A175" s="328"/>
      <c r="B175" s="328"/>
      <c r="C175" s="331"/>
      <c r="D175" s="330"/>
      <c r="E175" s="330"/>
      <c r="F175" s="330"/>
      <c r="G175" s="330"/>
      <c r="H175" s="330"/>
      <c r="I175" s="330"/>
      <c r="J175" s="330"/>
      <c r="K175" s="330"/>
      <c r="L175" s="330"/>
      <c r="M175" s="330"/>
      <c r="N175" s="330"/>
      <c r="O175" s="330"/>
      <c r="P175" s="330"/>
      <c r="Q175" s="330"/>
      <c r="R175" s="330"/>
      <c r="S175" s="330"/>
      <c r="T175" s="330"/>
      <c r="U175" s="412"/>
      <c r="V175" s="412"/>
      <c r="W175" s="330"/>
      <c r="X175" s="330"/>
      <c r="Y175" s="330"/>
      <c r="Z175" s="330"/>
      <c r="AA175" s="330"/>
      <c r="AB175" s="330"/>
      <c r="AC175" s="328"/>
    </row>
    <row r="176" spans="1:29" ht="16.5" hidden="1">
      <c r="A176" s="328"/>
      <c r="B176" s="328"/>
      <c r="C176" s="331"/>
      <c r="D176" s="330"/>
      <c r="E176" s="330"/>
      <c r="F176" s="330"/>
      <c r="G176" s="330"/>
      <c r="H176" s="330"/>
      <c r="I176" s="330"/>
      <c r="J176" s="330"/>
      <c r="K176" s="330"/>
      <c r="L176" s="330"/>
      <c r="M176" s="330"/>
      <c r="N176" s="330"/>
      <c r="O176" s="330"/>
      <c r="P176" s="330"/>
      <c r="Q176" s="330"/>
      <c r="R176" s="330"/>
      <c r="S176" s="330"/>
      <c r="T176" s="330"/>
      <c r="U176" s="412"/>
      <c r="V176" s="412"/>
      <c r="W176" s="330"/>
      <c r="X176" s="330"/>
      <c r="Y176" s="330"/>
      <c r="Z176" s="330"/>
      <c r="AA176" s="330"/>
      <c r="AB176" s="330"/>
      <c r="AC176" s="328"/>
    </row>
    <row r="177" spans="1:29" ht="16.5" hidden="1">
      <c r="A177" s="328"/>
      <c r="B177" s="328"/>
      <c r="C177" s="331"/>
      <c r="D177" s="330"/>
      <c r="E177" s="330"/>
      <c r="F177" s="330"/>
      <c r="G177" s="330"/>
      <c r="H177" s="330"/>
      <c r="I177" s="330"/>
      <c r="J177" s="330"/>
      <c r="K177" s="330"/>
      <c r="L177" s="330"/>
      <c r="M177" s="330"/>
      <c r="N177" s="330"/>
      <c r="O177" s="330"/>
      <c r="P177" s="330"/>
      <c r="Q177" s="330"/>
      <c r="R177" s="330"/>
      <c r="S177" s="330"/>
      <c r="T177" s="330"/>
      <c r="U177" s="412"/>
      <c r="V177" s="412"/>
      <c r="W177" s="330"/>
      <c r="X177" s="330"/>
      <c r="Y177" s="330"/>
      <c r="Z177" s="330"/>
      <c r="AA177" s="330"/>
      <c r="AB177" s="330"/>
      <c r="AC177" s="328"/>
    </row>
    <row r="178" spans="1:29" ht="16.5" hidden="1">
      <c r="A178" s="328"/>
      <c r="B178" s="328"/>
      <c r="C178" s="331"/>
      <c r="D178" s="330"/>
      <c r="E178" s="330"/>
      <c r="F178" s="330"/>
      <c r="G178" s="330"/>
      <c r="H178" s="330"/>
      <c r="I178" s="330"/>
      <c r="J178" s="330"/>
      <c r="K178" s="330"/>
      <c r="L178" s="330"/>
      <c r="M178" s="330"/>
      <c r="N178" s="330"/>
      <c r="O178" s="330"/>
      <c r="P178" s="330"/>
      <c r="Q178" s="330"/>
      <c r="R178" s="330"/>
      <c r="S178" s="330"/>
      <c r="T178" s="330"/>
      <c r="U178" s="412"/>
      <c r="V178" s="412"/>
      <c r="W178" s="330"/>
      <c r="X178" s="330"/>
      <c r="Y178" s="330"/>
      <c r="Z178" s="330"/>
      <c r="AA178" s="330"/>
      <c r="AB178" s="330"/>
      <c r="AC178" s="328"/>
    </row>
    <row r="179" spans="1:29" ht="16.5" hidden="1">
      <c r="A179" s="328"/>
      <c r="B179" s="328"/>
      <c r="C179" s="331"/>
      <c r="D179" s="330"/>
      <c r="E179" s="330"/>
      <c r="F179" s="330"/>
      <c r="G179" s="330"/>
      <c r="H179" s="330"/>
      <c r="I179" s="330"/>
      <c r="J179" s="330"/>
      <c r="K179" s="330"/>
      <c r="L179" s="330"/>
      <c r="M179" s="330"/>
      <c r="N179" s="330"/>
      <c r="O179" s="330"/>
      <c r="P179" s="330"/>
      <c r="Q179" s="330"/>
      <c r="R179" s="330"/>
      <c r="S179" s="330"/>
      <c r="T179" s="330"/>
      <c r="U179" s="412"/>
      <c r="V179" s="412"/>
      <c r="W179" s="330"/>
      <c r="X179" s="330"/>
      <c r="Y179" s="330"/>
      <c r="Z179" s="330"/>
      <c r="AA179" s="330"/>
      <c r="AB179" s="330"/>
      <c r="AC179" s="328"/>
    </row>
    <row r="180" spans="1:29" ht="16.5" hidden="1">
      <c r="A180" s="328"/>
      <c r="B180" s="328"/>
      <c r="C180" s="331"/>
      <c r="D180" s="330"/>
      <c r="E180" s="330"/>
      <c r="F180" s="330"/>
      <c r="G180" s="330"/>
      <c r="H180" s="330"/>
      <c r="I180" s="330"/>
      <c r="J180" s="330"/>
      <c r="K180" s="330"/>
      <c r="L180" s="330"/>
      <c r="M180" s="330"/>
      <c r="N180" s="330"/>
      <c r="O180" s="330"/>
      <c r="P180" s="330"/>
      <c r="Q180" s="330"/>
      <c r="R180" s="330"/>
      <c r="S180" s="330"/>
      <c r="T180" s="330"/>
      <c r="U180" s="412"/>
      <c r="V180" s="412"/>
      <c r="W180" s="330"/>
      <c r="X180" s="330"/>
      <c r="Y180" s="330"/>
      <c r="Z180" s="330"/>
      <c r="AA180" s="330"/>
      <c r="AB180" s="330"/>
      <c r="AC180" s="328"/>
    </row>
    <row r="181" spans="1:29" ht="16.5" hidden="1">
      <c r="A181" s="328"/>
      <c r="B181" s="328"/>
      <c r="C181" s="331"/>
      <c r="D181" s="330"/>
      <c r="E181" s="330"/>
      <c r="F181" s="330"/>
      <c r="G181" s="330"/>
      <c r="H181" s="330"/>
      <c r="I181" s="330"/>
      <c r="J181" s="330"/>
      <c r="K181" s="330"/>
      <c r="L181" s="330"/>
      <c r="M181" s="330"/>
      <c r="N181" s="330"/>
      <c r="O181" s="330"/>
      <c r="P181" s="330"/>
      <c r="Q181" s="330"/>
      <c r="R181" s="330"/>
      <c r="S181" s="330"/>
      <c r="T181" s="330"/>
      <c r="U181" s="412"/>
      <c r="V181" s="412"/>
      <c r="W181" s="330"/>
      <c r="X181" s="330"/>
      <c r="Y181" s="330"/>
      <c r="Z181" s="330"/>
      <c r="AA181" s="330"/>
      <c r="AB181" s="330"/>
      <c r="AC181" s="328"/>
    </row>
    <row r="182" spans="1:29" ht="16.5" hidden="1">
      <c r="A182" s="328"/>
      <c r="B182" s="328"/>
      <c r="C182" s="331"/>
      <c r="D182" s="330"/>
      <c r="E182" s="330"/>
      <c r="F182" s="330"/>
      <c r="G182" s="330"/>
      <c r="H182" s="330"/>
      <c r="I182" s="330"/>
      <c r="J182" s="330"/>
      <c r="K182" s="330"/>
      <c r="L182" s="330"/>
      <c r="M182" s="330"/>
      <c r="N182" s="330"/>
      <c r="O182" s="330"/>
      <c r="P182" s="330"/>
      <c r="Q182" s="330"/>
      <c r="R182" s="330"/>
      <c r="S182" s="330"/>
      <c r="T182" s="330"/>
      <c r="U182" s="412"/>
      <c r="V182" s="412"/>
      <c r="W182" s="330"/>
      <c r="X182" s="330"/>
      <c r="Y182" s="330"/>
      <c r="Z182" s="330"/>
      <c r="AA182" s="330"/>
      <c r="AB182" s="330"/>
      <c r="AC182" s="328"/>
    </row>
    <row r="183" spans="1:29" ht="16.5" hidden="1">
      <c r="A183" s="328"/>
      <c r="B183" s="328"/>
      <c r="C183" s="331"/>
      <c r="D183" s="330"/>
      <c r="E183" s="330"/>
      <c r="F183" s="330"/>
      <c r="G183" s="330"/>
      <c r="H183" s="330"/>
      <c r="I183" s="330"/>
      <c r="J183" s="330"/>
      <c r="K183" s="330"/>
      <c r="L183" s="330"/>
      <c r="M183" s="330"/>
      <c r="N183" s="330"/>
      <c r="O183" s="330"/>
      <c r="P183" s="330"/>
      <c r="Q183" s="330"/>
      <c r="R183" s="330"/>
      <c r="S183" s="330"/>
      <c r="T183" s="330"/>
      <c r="U183" s="412"/>
      <c r="V183" s="412"/>
      <c r="W183" s="330"/>
      <c r="X183" s="330"/>
      <c r="Y183" s="330"/>
      <c r="Z183" s="330"/>
      <c r="AA183" s="330"/>
      <c r="AB183" s="330"/>
      <c r="AC183" s="328"/>
    </row>
    <row r="184" spans="1:29" ht="16.5" hidden="1">
      <c r="A184" s="328"/>
      <c r="B184" s="328"/>
      <c r="C184" s="331"/>
      <c r="D184" s="330"/>
      <c r="E184" s="330"/>
      <c r="F184" s="330"/>
      <c r="G184" s="330"/>
      <c r="H184" s="330"/>
      <c r="I184" s="330"/>
      <c r="J184" s="330"/>
      <c r="K184" s="330"/>
      <c r="L184" s="330"/>
      <c r="M184" s="330"/>
      <c r="N184" s="330"/>
      <c r="O184" s="330"/>
      <c r="P184" s="330"/>
      <c r="Q184" s="330"/>
      <c r="R184" s="330"/>
      <c r="S184" s="330"/>
      <c r="T184" s="330"/>
      <c r="U184" s="412"/>
      <c r="V184" s="412"/>
      <c r="W184" s="330"/>
      <c r="X184" s="330"/>
      <c r="Y184" s="330"/>
      <c r="Z184" s="330"/>
      <c r="AA184" s="330"/>
      <c r="AB184" s="330"/>
      <c r="AC184" s="328"/>
    </row>
    <row r="185" spans="1:29" ht="16.5" hidden="1">
      <c r="A185" s="328"/>
      <c r="B185" s="328"/>
      <c r="C185" s="331"/>
      <c r="D185" s="330"/>
      <c r="E185" s="330"/>
      <c r="F185" s="330"/>
      <c r="G185" s="330"/>
      <c r="H185" s="330"/>
      <c r="I185" s="330"/>
      <c r="J185" s="330"/>
      <c r="K185" s="330"/>
      <c r="L185" s="330"/>
      <c r="M185" s="330"/>
      <c r="N185" s="330"/>
      <c r="O185" s="330"/>
      <c r="P185" s="330"/>
      <c r="Q185" s="330"/>
      <c r="R185" s="330"/>
      <c r="S185" s="330"/>
      <c r="T185" s="330"/>
      <c r="U185" s="412"/>
      <c r="V185" s="412"/>
      <c r="W185" s="330"/>
      <c r="X185" s="330"/>
      <c r="Y185" s="330"/>
      <c r="Z185" s="330"/>
      <c r="AA185" s="330"/>
      <c r="AB185" s="330"/>
      <c r="AC185" s="328"/>
    </row>
    <row r="186" spans="1:29" ht="16.5" hidden="1">
      <c r="A186" s="328"/>
      <c r="B186" s="328"/>
      <c r="C186" s="331"/>
      <c r="D186" s="330"/>
      <c r="E186" s="330"/>
      <c r="F186" s="330"/>
      <c r="G186" s="330"/>
      <c r="H186" s="330"/>
      <c r="I186" s="330"/>
      <c r="J186" s="330"/>
      <c r="K186" s="330"/>
      <c r="L186" s="330"/>
      <c r="M186" s="330"/>
      <c r="N186" s="330"/>
      <c r="O186" s="330"/>
      <c r="P186" s="330"/>
      <c r="Q186" s="330"/>
      <c r="R186" s="330"/>
      <c r="S186" s="330"/>
      <c r="T186" s="330"/>
      <c r="U186" s="412"/>
      <c r="V186" s="412"/>
      <c r="W186" s="330"/>
      <c r="X186" s="330"/>
      <c r="Y186" s="330"/>
      <c r="Z186" s="330"/>
      <c r="AA186" s="330"/>
      <c r="AB186" s="330"/>
      <c r="AC186" s="328"/>
    </row>
    <row r="187" spans="1:29" ht="16.5" hidden="1">
      <c r="A187" s="328"/>
      <c r="B187" s="328"/>
      <c r="C187" s="331"/>
      <c r="D187" s="330"/>
      <c r="E187" s="330"/>
      <c r="F187" s="330"/>
      <c r="G187" s="330"/>
      <c r="H187" s="330"/>
      <c r="I187" s="330"/>
      <c r="J187" s="330"/>
      <c r="K187" s="330"/>
      <c r="L187" s="330"/>
      <c r="M187" s="330"/>
      <c r="N187" s="330"/>
      <c r="O187" s="330"/>
      <c r="P187" s="330"/>
      <c r="Q187" s="330"/>
      <c r="R187" s="330"/>
      <c r="S187" s="330"/>
      <c r="T187" s="330"/>
      <c r="U187" s="412"/>
      <c r="V187" s="412"/>
      <c r="W187" s="330"/>
      <c r="X187" s="330"/>
      <c r="Y187" s="330"/>
      <c r="Z187" s="330"/>
      <c r="AA187" s="330"/>
      <c r="AB187" s="330"/>
      <c r="AC187" s="328"/>
    </row>
    <row r="188" spans="1:29" ht="16.5" hidden="1">
      <c r="A188" s="328"/>
      <c r="B188" s="328"/>
      <c r="C188" s="331"/>
      <c r="D188" s="330"/>
      <c r="E188" s="330"/>
      <c r="F188" s="330"/>
      <c r="G188" s="330"/>
      <c r="H188" s="330"/>
      <c r="I188" s="330"/>
      <c r="J188" s="330"/>
      <c r="K188" s="330"/>
      <c r="L188" s="330"/>
      <c r="M188" s="330"/>
      <c r="N188" s="330"/>
      <c r="O188" s="330"/>
      <c r="P188" s="330"/>
      <c r="Q188" s="330"/>
      <c r="R188" s="330"/>
      <c r="S188" s="330"/>
      <c r="T188" s="330"/>
      <c r="U188" s="412"/>
      <c r="V188" s="412"/>
      <c r="W188" s="330"/>
      <c r="X188" s="330"/>
      <c r="Y188" s="330"/>
      <c r="Z188" s="330"/>
      <c r="AA188" s="330"/>
      <c r="AB188" s="330"/>
      <c r="AC188" s="328"/>
    </row>
    <row r="189" spans="1:29" ht="16.5" hidden="1">
      <c r="A189" s="328"/>
      <c r="B189" s="328"/>
      <c r="C189" s="331"/>
      <c r="D189" s="330"/>
      <c r="E189" s="330"/>
      <c r="F189" s="330"/>
      <c r="G189" s="330"/>
      <c r="H189" s="330"/>
      <c r="I189" s="330"/>
      <c r="J189" s="330"/>
      <c r="K189" s="330"/>
      <c r="L189" s="330"/>
      <c r="M189" s="330"/>
      <c r="N189" s="330"/>
      <c r="O189" s="330"/>
      <c r="P189" s="330"/>
      <c r="Q189" s="330"/>
      <c r="R189" s="330"/>
      <c r="S189" s="330"/>
      <c r="T189" s="330"/>
      <c r="U189" s="412"/>
      <c r="V189" s="412"/>
      <c r="W189" s="330"/>
      <c r="X189" s="330"/>
      <c r="Y189" s="330"/>
      <c r="Z189" s="330"/>
      <c r="AA189" s="330"/>
      <c r="AB189" s="330"/>
      <c r="AC189" s="328"/>
    </row>
    <row r="190" spans="1:29" ht="16.5" hidden="1">
      <c r="A190" s="328"/>
      <c r="B190" s="328"/>
      <c r="C190" s="331"/>
      <c r="D190" s="330"/>
      <c r="E190" s="330"/>
      <c r="F190" s="330"/>
      <c r="G190" s="330"/>
      <c r="H190" s="330"/>
      <c r="I190" s="330"/>
      <c r="J190" s="330"/>
      <c r="K190" s="330"/>
      <c r="L190" s="330"/>
      <c r="M190" s="330"/>
      <c r="N190" s="330"/>
      <c r="O190" s="330"/>
      <c r="P190" s="330"/>
      <c r="Q190" s="330"/>
      <c r="R190" s="330"/>
      <c r="S190" s="330"/>
      <c r="T190" s="330"/>
      <c r="U190" s="412"/>
      <c r="V190" s="412"/>
      <c r="W190" s="330"/>
      <c r="X190" s="330"/>
      <c r="Y190" s="330"/>
      <c r="Z190" s="330"/>
      <c r="AA190" s="330"/>
      <c r="AB190" s="330"/>
      <c r="AC190" s="328"/>
    </row>
    <row r="191" spans="1:29" ht="16.5" hidden="1">
      <c r="A191" s="328"/>
      <c r="B191" s="328"/>
      <c r="C191" s="331"/>
      <c r="D191" s="330"/>
      <c r="E191" s="330"/>
      <c r="F191" s="330"/>
      <c r="G191" s="330"/>
      <c r="H191" s="330"/>
      <c r="I191" s="330"/>
      <c r="J191" s="330"/>
      <c r="K191" s="330"/>
      <c r="L191" s="330"/>
      <c r="M191" s="330"/>
      <c r="N191" s="330"/>
      <c r="O191" s="330"/>
      <c r="P191" s="330"/>
      <c r="Q191" s="330"/>
      <c r="R191" s="330"/>
      <c r="S191" s="330"/>
      <c r="T191" s="330"/>
      <c r="U191" s="412"/>
      <c r="V191" s="412"/>
      <c r="W191" s="330"/>
      <c r="X191" s="330"/>
      <c r="Y191" s="330"/>
      <c r="Z191" s="330"/>
      <c r="AA191" s="330"/>
      <c r="AB191" s="330"/>
      <c r="AC191" s="328"/>
    </row>
    <row r="192" spans="1:29" ht="16.5" hidden="1">
      <c r="A192" s="328"/>
      <c r="B192" s="328"/>
      <c r="C192" s="331"/>
      <c r="D192" s="330"/>
      <c r="E192" s="330"/>
      <c r="F192" s="330"/>
      <c r="G192" s="330"/>
      <c r="H192" s="330"/>
      <c r="I192" s="330"/>
      <c r="J192" s="330"/>
      <c r="K192" s="330"/>
      <c r="L192" s="330"/>
      <c r="M192" s="330"/>
      <c r="N192" s="330"/>
      <c r="O192" s="330"/>
      <c r="P192" s="330"/>
      <c r="Q192" s="330"/>
      <c r="R192" s="330"/>
      <c r="S192" s="330"/>
      <c r="T192" s="330"/>
      <c r="U192" s="412"/>
      <c r="V192" s="412"/>
      <c r="W192" s="330"/>
      <c r="X192" s="330"/>
      <c r="Y192" s="330"/>
      <c r="Z192" s="330"/>
      <c r="AA192" s="330"/>
      <c r="AB192" s="330"/>
      <c r="AC192" s="328"/>
    </row>
    <row r="193" spans="1:29" ht="16.5" hidden="1">
      <c r="A193" s="328"/>
      <c r="B193" s="328"/>
      <c r="C193" s="331"/>
      <c r="D193" s="330"/>
      <c r="E193" s="330"/>
      <c r="F193" s="330"/>
      <c r="G193" s="330"/>
      <c r="H193" s="330"/>
      <c r="I193" s="330"/>
      <c r="J193" s="330"/>
      <c r="K193" s="330"/>
      <c r="L193" s="330"/>
      <c r="M193" s="330"/>
      <c r="N193" s="330"/>
      <c r="O193" s="330"/>
      <c r="P193" s="330"/>
      <c r="Q193" s="330"/>
      <c r="R193" s="330"/>
      <c r="S193" s="330"/>
      <c r="T193" s="330"/>
      <c r="U193" s="412"/>
      <c r="V193" s="412"/>
      <c r="W193" s="330"/>
      <c r="X193" s="330"/>
      <c r="Y193" s="330"/>
      <c r="Z193" s="330"/>
      <c r="AA193" s="330"/>
      <c r="AB193" s="330"/>
      <c r="AC193" s="328"/>
    </row>
    <row r="194" spans="1:29" ht="16.5" hidden="1">
      <c r="A194" s="328"/>
      <c r="B194" s="328"/>
      <c r="C194" s="331"/>
      <c r="D194" s="330"/>
      <c r="E194" s="330"/>
      <c r="F194" s="330"/>
      <c r="G194" s="330"/>
      <c r="H194" s="330"/>
      <c r="I194" s="330"/>
      <c r="J194" s="330"/>
      <c r="K194" s="330"/>
      <c r="L194" s="330"/>
      <c r="M194" s="330"/>
      <c r="N194" s="330"/>
      <c r="O194" s="330"/>
      <c r="P194" s="330"/>
      <c r="Q194" s="330"/>
      <c r="R194" s="330"/>
      <c r="S194" s="330"/>
      <c r="T194" s="330"/>
      <c r="U194" s="412"/>
      <c r="V194" s="412"/>
      <c r="W194" s="330"/>
      <c r="X194" s="330"/>
      <c r="Y194" s="330"/>
      <c r="Z194" s="330"/>
      <c r="AA194" s="330"/>
      <c r="AB194" s="330"/>
      <c r="AC194" s="328"/>
    </row>
    <row r="195" spans="1:29" ht="16.5" hidden="1">
      <c r="A195" s="328"/>
      <c r="B195" s="328"/>
      <c r="C195" s="331"/>
      <c r="D195" s="330"/>
      <c r="E195" s="330"/>
      <c r="F195" s="330"/>
      <c r="G195" s="330"/>
      <c r="H195" s="330"/>
      <c r="I195" s="330"/>
      <c r="J195" s="330"/>
      <c r="K195" s="330"/>
      <c r="L195" s="330"/>
      <c r="M195" s="330"/>
      <c r="N195" s="330"/>
      <c r="O195" s="330"/>
      <c r="P195" s="330"/>
      <c r="Q195" s="330"/>
      <c r="R195" s="330"/>
      <c r="S195" s="330"/>
      <c r="T195" s="330"/>
      <c r="U195" s="412"/>
      <c r="V195" s="412"/>
      <c r="W195" s="330"/>
      <c r="X195" s="330"/>
      <c r="Y195" s="330"/>
      <c r="Z195" s="330"/>
      <c r="AA195" s="330"/>
      <c r="AB195" s="330"/>
      <c r="AC195" s="328"/>
    </row>
    <row r="196" spans="1:29" ht="20.25">
      <c r="A196" s="328" t="s">
        <v>772</v>
      </c>
      <c r="B196" s="202" t="s">
        <v>773</v>
      </c>
      <c r="C196" s="356"/>
      <c r="D196" s="356"/>
      <c r="E196" s="356"/>
      <c r="F196" s="356"/>
      <c r="G196" s="356"/>
      <c r="H196" s="356"/>
      <c r="I196" s="356"/>
      <c r="J196" s="356"/>
      <c r="K196" s="356"/>
      <c r="L196" s="356"/>
      <c r="M196" s="356"/>
      <c r="N196" s="356"/>
      <c r="O196" s="356"/>
      <c r="P196" s="356"/>
      <c r="Q196" s="356"/>
      <c r="R196" s="356"/>
      <c r="S196" s="356"/>
      <c r="T196" s="356"/>
      <c r="U196" s="356"/>
      <c r="V196" s="356"/>
      <c r="W196" s="356"/>
      <c r="X196" s="356"/>
      <c r="Y196" s="356"/>
      <c r="Z196" s="356"/>
      <c r="AA196" s="356"/>
      <c r="AB196" s="356"/>
      <c r="AC196" s="328"/>
    </row>
    <row r="197" spans="1:29" ht="20.25">
      <c r="A197" s="328"/>
      <c r="B197" s="199"/>
      <c r="C197" s="328"/>
      <c r="D197" s="328"/>
      <c r="E197" s="529" t="s">
        <v>553</v>
      </c>
      <c r="F197" s="530"/>
      <c r="G197" s="530"/>
      <c r="H197" s="531"/>
      <c r="I197" s="328"/>
      <c r="J197" s="328"/>
      <c r="K197" s="328"/>
      <c r="L197" s="328"/>
      <c r="M197" s="328"/>
      <c r="N197" s="328"/>
      <c r="O197" s="328"/>
      <c r="P197" s="328"/>
      <c r="Q197" s="328"/>
      <c r="R197" s="328"/>
      <c r="S197" s="328"/>
      <c r="T197" s="328"/>
      <c r="U197" s="328"/>
      <c r="V197" s="328"/>
      <c r="W197" s="328"/>
      <c r="X197" s="328"/>
      <c r="Y197" s="328"/>
      <c r="Z197" s="328"/>
      <c r="AA197" s="328"/>
      <c r="AB197" s="328"/>
      <c r="AC197" s="328"/>
    </row>
    <row r="198" spans="1:29" ht="36" customHeight="1">
      <c r="A198" s="328"/>
      <c r="B198" s="328"/>
      <c r="C198" s="330"/>
      <c r="D198" s="328"/>
      <c r="E198" s="529" t="s">
        <v>774</v>
      </c>
      <c r="F198" s="530"/>
      <c r="G198" s="531"/>
      <c r="H198" s="118" t="s">
        <v>775</v>
      </c>
      <c r="I198" s="532" t="s">
        <v>776</v>
      </c>
      <c r="J198" s="532"/>
      <c r="K198" s="532"/>
      <c r="L198" s="532"/>
      <c r="M198" s="532"/>
      <c r="N198" s="532"/>
      <c r="O198" s="532"/>
      <c r="P198" s="532"/>
      <c r="Q198" s="532"/>
      <c r="R198" s="532"/>
      <c r="S198" s="532"/>
      <c r="T198" s="532"/>
      <c r="U198" s="330"/>
      <c r="V198" s="330"/>
      <c r="W198" s="330"/>
      <c r="X198" s="330"/>
      <c r="Y198" s="330"/>
      <c r="Z198" s="529" t="s">
        <v>554</v>
      </c>
      <c r="AA198" s="530"/>
      <c r="AB198" s="531"/>
      <c r="AC198" s="328"/>
    </row>
    <row r="199" spans="1:29" ht="100.5" customHeight="1">
      <c r="A199" s="328"/>
      <c r="B199" s="203" t="s">
        <v>777</v>
      </c>
      <c r="C199" s="204" t="s">
        <v>556</v>
      </c>
      <c r="D199" s="118" t="s">
        <v>557</v>
      </c>
      <c r="E199" s="205" t="s">
        <v>558</v>
      </c>
      <c r="F199" s="118" t="s">
        <v>559</v>
      </c>
      <c r="G199" s="118" t="s">
        <v>560</v>
      </c>
      <c r="H199" s="118" t="s">
        <v>560</v>
      </c>
      <c r="I199" s="206" t="s">
        <v>778</v>
      </c>
      <c r="J199" s="207" t="s">
        <v>779</v>
      </c>
      <c r="K199" s="207" t="s">
        <v>780</v>
      </c>
      <c r="L199" s="207" t="s">
        <v>781</v>
      </c>
      <c r="M199" s="207" t="s">
        <v>782</v>
      </c>
      <c r="N199" s="207" t="s">
        <v>783</v>
      </c>
      <c r="O199" s="207" t="s">
        <v>784</v>
      </c>
      <c r="P199" s="207" t="s">
        <v>785</v>
      </c>
      <c r="Q199" s="206" t="s">
        <v>786</v>
      </c>
      <c r="R199" s="206" t="s">
        <v>787</v>
      </c>
      <c r="S199" s="206" t="s">
        <v>788</v>
      </c>
      <c r="T199" s="206" t="s">
        <v>789</v>
      </c>
      <c r="U199" s="208" t="s">
        <v>562</v>
      </c>
      <c r="V199" s="208" t="s">
        <v>790</v>
      </c>
      <c r="W199" s="118" t="s">
        <v>791</v>
      </c>
      <c r="X199" s="118" t="s">
        <v>564</v>
      </c>
      <c r="Y199" s="118" t="s">
        <v>792</v>
      </c>
      <c r="Z199" s="118" t="s">
        <v>553</v>
      </c>
      <c r="AA199" s="118" t="s">
        <v>566</v>
      </c>
      <c r="AB199" s="118" t="s">
        <v>567</v>
      </c>
      <c r="AC199" s="328"/>
    </row>
    <row r="200" spans="1:29" ht="34.5">
      <c r="A200" s="328"/>
      <c r="B200" s="415"/>
      <c r="C200" s="209" t="s">
        <v>576</v>
      </c>
      <c r="D200" s="210" t="s">
        <v>219</v>
      </c>
      <c r="E200" s="210" t="s">
        <v>219</v>
      </c>
      <c r="F200" s="210" t="s">
        <v>219</v>
      </c>
      <c r="G200" s="210" t="s">
        <v>219</v>
      </c>
      <c r="H200" s="210" t="s">
        <v>219</v>
      </c>
      <c r="I200" s="210" t="s">
        <v>219</v>
      </c>
      <c r="J200" s="210" t="s">
        <v>219</v>
      </c>
      <c r="K200" s="210" t="s">
        <v>219</v>
      </c>
      <c r="L200" s="210" t="s">
        <v>219</v>
      </c>
      <c r="M200" s="210" t="s">
        <v>219</v>
      </c>
      <c r="N200" s="210" t="s">
        <v>219</v>
      </c>
      <c r="O200" s="210" t="s">
        <v>219</v>
      </c>
      <c r="P200" s="210" t="s">
        <v>219</v>
      </c>
      <c r="Q200" s="210" t="s">
        <v>219</v>
      </c>
      <c r="R200" s="210" t="s">
        <v>219</v>
      </c>
      <c r="S200" s="210" t="s">
        <v>219</v>
      </c>
      <c r="T200" s="210" t="s">
        <v>219</v>
      </c>
      <c r="U200" s="213" t="s">
        <v>576</v>
      </c>
      <c r="V200" s="213" t="s">
        <v>793</v>
      </c>
      <c r="W200" s="210" t="s">
        <v>219</v>
      </c>
      <c r="X200" s="210" t="s">
        <v>219</v>
      </c>
      <c r="Y200" s="210" t="s">
        <v>219</v>
      </c>
      <c r="Z200" s="210" t="s">
        <v>219</v>
      </c>
      <c r="AA200" s="210" t="s">
        <v>219</v>
      </c>
      <c r="AB200" s="212" t="s">
        <v>219</v>
      </c>
      <c r="AC200" s="328"/>
    </row>
    <row r="201" spans="1:29" ht="16.5" hidden="1">
      <c r="A201" s="328"/>
      <c r="B201" s="416"/>
      <c r="C201" s="417"/>
      <c r="D201" s="418"/>
      <c r="E201" s="418"/>
      <c r="F201" s="418"/>
      <c r="G201" s="418"/>
      <c r="H201" s="418"/>
      <c r="I201" s="418"/>
      <c r="J201" s="418"/>
      <c r="K201" s="418"/>
      <c r="L201" s="418"/>
      <c r="M201" s="418"/>
      <c r="N201" s="418"/>
      <c r="O201" s="418"/>
      <c r="P201" s="418"/>
      <c r="Q201" s="418"/>
      <c r="R201" s="418"/>
      <c r="S201" s="418"/>
      <c r="T201" s="418"/>
      <c r="U201" s="412"/>
      <c r="V201" s="412"/>
      <c r="W201" s="418"/>
      <c r="X201" s="418"/>
      <c r="Y201" s="418"/>
      <c r="Z201" s="330"/>
      <c r="AA201" s="330"/>
      <c r="AB201" s="332"/>
      <c r="AC201" s="328"/>
    </row>
    <row r="202" spans="1:29" ht="16.5">
      <c r="A202" s="328" t="s">
        <v>794</v>
      </c>
      <c r="B202" s="419" t="s">
        <v>795</v>
      </c>
      <c r="C202" s="420"/>
      <c r="D202" s="147"/>
      <c r="E202" s="147"/>
      <c r="F202" s="147"/>
      <c r="G202" s="147"/>
      <c r="H202" s="147"/>
      <c r="I202" s="147"/>
      <c r="J202" s="147"/>
      <c r="K202" s="147"/>
      <c r="L202" s="147"/>
      <c r="M202" s="147"/>
      <c r="N202" s="147"/>
      <c r="O202" s="147"/>
      <c r="P202" s="147"/>
      <c r="Q202" s="147"/>
      <c r="R202" s="147"/>
      <c r="S202" s="147"/>
      <c r="T202" s="147"/>
      <c r="U202" s="395"/>
      <c r="V202" s="328"/>
      <c r="W202" s="147"/>
      <c r="X202" s="147"/>
      <c r="Y202" s="147"/>
      <c r="Z202" s="328"/>
      <c r="AA202" s="328"/>
      <c r="AB202" s="421"/>
      <c r="AC202" s="328"/>
    </row>
    <row r="203" spans="1:29" ht="16.5">
      <c r="A203" s="328" t="s">
        <v>796</v>
      </c>
      <c r="B203" s="419" t="s">
        <v>797</v>
      </c>
      <c r="C203" s="420"/>
      <c r="D203" s="147"/>
      <c r="E203" s="147"/>
      <c r="F203" s="147"/>
      <c r="G203" s="147"/>
      <c r="H203" s="147"/>
      <c r="I203" s="147"/>
      <c r="J203" s="147"/>
      <c r="K203" s="147"/>
      <c r="L203" s="147"/>
      <c r="M203" s="147"/>
      <c r="N203" s="147"/>
      <c r="O203" s="147"/>
      <c r="P203" s="147"/>
      <c r="Q203" s="147"/>
      <c r="R203" s="147"/>
      <c r="S203" s="147"/>
      <c r="T203" s="147"/>
      <c r="U203" s="395"/>
      <c r="V203" s="328"/>
      <c r="W203" s="147"/>
      <c r="X203" s="147"/>
      <c r="Y203" s="147"/>
      <c r="Z203" s="328"/>
      <c r="AA203" s="328"/>
      <c r="AB203" s="421"/>
      <c r="AC203" s="328"/>
    </row>
    <row r="204" spans="1:29" ht="16.5">
      <c r="A204" s="328" t="s">
        <v>798</v>
      </c>
      <c r="B204" s="419" t="s">
        <v>799</v>
      </c>
      <c r="C204" s="420"/>
      <c r="D204" s="147"/>
      <c r="E204" s="147"/>
      <c r="F204" s="147"/>
      <c r="G204" s="147"/>
      <c r="H204" s="147"/>
      <c r="I204" s="147"/>
      <c r="J204" s="147"/>
      <c r="K204" s="147"/>
      <c r="L204" s="147"/>
      <c r="M204" s="147"/>
      <c r="N204" s="147"/>
      <c r="O204" s="147"/>
      <c r="P204" s="147"/>
      <c r="Q204" s="147"/>
      <c r="R204" s="147"/>
      <c r="S204" s="147"/>
      <c r="T204" s="147"/>
      <c r="U204" s="395"/>
      <c r="V204" s="328"/>
      <c r="W204" s="147"/>
      <c r="X204" s="147"/>
      <c r="Y204" s="147"/>
      <c r="Z204" s="328"/>
      <c r="AA204" s="328"/>
      <c r="AB204" s="421"/>
      <c r="AC204" s="328"/>
    </row>
    <row r="205" spans="1:29" ht="16.5">
      <c r="A205" s="328" t="s">
        <v>800</v>
      </c>
      <c r="B205" s="419" t="s">
        <v>801</v>
      </c>
      <c r="C205" s="420"/>
      <c r="D205" s="147"/>
      <c r="E205" s="147"/>
      <c r="F205" s="147"/>
      <c r="G205" s="147"/>
      <c r="H205" s="147"/>
      <c r="I205" s="147"/>
      <c r="J205" s="147"/>
      <c r="K205" s="147"/>
      <c r="L205" s="147"/>
      <c r="M205" s="147"/>
      <c r="N205" s="147"/>
      <c r="O205" s="147"/>
      <c r="P205" s="147"/>
      <c r="Q205" s="147"/>
      <c r="R205" s="147"/>
      <c r="S205" s="147"/>
      <c r="T205" s="147"/>
      <c r="U205" s="395"/>
      <c r="V205" s="328"/>
      <c r="W205" s="147"/>
      <c r="X205" s="147"/>
      <c r="Y205" s="147"/>
      <c r="Z205" s="328"/>
      <c r="AA205" s="328"/>
      <c r="AB205" s="421"/>
      <c r="AC205" s="328"/>
    </row>
    <row r="206" spans="1:29" ht="16.5">
      <c r="A206" s="328" t="s">
        <v>802</v>
      </c>
      <c r="B206" s="419" t="s">
        <v>803</v>
      </c>
      <c r="C206" s="420"/>
      <c r="D206" s="147"/>
      <c r="E206" s="147"/>
      <c r="F206" s="147"/>
      <c r="G206" s="147"/>
      <c r="H206" s="147"/>
      <c r="I206" s="147"/>
      <c r="J206" s="147"/>
      <c r="K206" s="147"/>
      <c r="L206" s="147"/>
      <c r="M206" s="147"/>
      <c r="N206" s="147"/>
      <c r="O206" s="147"/>
      <c r="P206" s="147"/>
      <c r="Q206" s="147"/>
      <c r="R206" s="147"/>
      <c r="S206" s="147"/>
      <c r="T206" s="147"/>
      <c r="U206" s="395"/>
      <c r="V206" s="328"/>
      <c r="W206" s="147"/>
      <c r="X206" s="147"/>
      <c r="Y206" s="147"/>
      <c r="Z206" s="328"/>
      <c r="AA206" s="328"/>
      <c r="AB206" s="421"/>
      <c r="AC206" s="328"/>
    </row>
    <row r="207" spans="1:29" ht="16.5">
      <c r="A207" s="328" t="s">
        <v>804</v>
      </c>
      <c r="B207" s="419" t="s">
        <v>805</v>
      </c>
      <c r="C207" s="420"/>
      <c r="D207" s="147"/>
      <c r="E207" s="147"/>
      <c r="F207" s="147"/>
      <c r="G207" s="147"/>
      <c r="H207" s="147"/>
      <c r="I207" s="147"/>
      <c r="J207" s="147"/>
      <c r="K207" s="147"/>
      <c r="L207" s="147"/>
      <c r="M207" s="147"/>
      <c r="N207" s="147"/>
      <c r="O207" s="147"/>
      <c r="P207" s="147"/>
      <c r="Q207" s="147"/>
      <c r="R207" s="147"/>
      <c r="S207" s="147"/>
      <c r="T207" s="147"/>
      <c r="U207" s="395"/>
      <c r="V207" s="328"/>
      <c r="W207" s="147"/>
      <c r="X207" s="147"/>
      <c r="Y207" s="147"/>
      <c r="Z207" s="328"/>
      <c r="AA207" s="328"/>
      <c r="AB207" s="421"/>
      <c r="AC207" s="328"/>
    </row>
    <row r="208" spans="1:29" ht="16.5">
      <c r="A208" s="328" t="s">
        <v>806</v>
      </c>
      <c r="B208" s="419" t="s">
        <v>807</v>
      </c>
      <c r="C208" s="420"/>
      <c r="D208" s="147"/>
      <c r="E208" s="147"/>
      <c r="F208" s="147"/>
      <c r="G208" s="147"/>
      <c r="H208" s="147"/>
      <c r="I208" s="147"/>
      <c r="J208" s="147"/>
      <c r="K208" s="147"/>
      <c r="L208" s="147"/>
      <c r="M208" s="147"/>
      <c r="N208" s="147"/>
      <c r="O208" s="147"/>
      <c r="P208" s="147"/>
      <c r="Q208" s="147"/>
      <c r="R208" s="147"/>
      <c r="S208" s="147"/>
      <c r="T208" s="147"/>
      <c r="U208" s="395"/>
      <c r="V208" s="328"/>
      <c r="W208" s="147"/>
      <c r="X208" s="147"/>
      <c r="Y208" s="147"/>
      <c r="Z208" s="328"/>
      <c r="AA208" s="328"/>
      <c r="AB208" s="421"/>
      <c r="AC208" s="328"/>
    </row>
    <row r="209" spans="1:29" ht="16.5">
      <c r="A209" s="328" t="s">
        <v>808</v>
      </c>
      <c r="B209" s="419" t="s">
        <v>809</v>
      </c>
      <c r="C209" s="420"/>
      <c r="D209" s="147"/>
      <c r="E209" s="147"/>
      <c r="F209" s="147"/>
      <c r="G209" s="147"/>
      <c r="H209" s="147"/>
      <c r="I209" s="147"/>
      <c r="J209" s="147"/>
      <c r="K209" s="147"/>
      <c r="L209" s="147"/>
      <c r="M209" s="147"/>
      <c r="N209" s="147"/>
      <c r="O209" s="147"/>
      <c r="P209" s="147"/>
      <c r="Q209" s="147"/>
      <c r="R209" s="147"/>
      <c r="S209" s="147"/>
      <c r="T209" s="147"/>
      <c r="U209" s="395"/>
      <c r="V209" s="328"/>
      <c r="W209" s="147"/>
      <c r="X209" s="147"/>
      <c r="Y209" s="147"/>
      <c r="Z209" s="328"/>
      <c r="AA209" s="328"/>
      <c r="AB209" s="421"/>
      <c r="AC209" s="328"/>
    </row>
    <row r="210" spans="1:29" ht="16.5">
      <c r="A210" s="328" t="s">
        <v>810</v>
      </c>
      <c r="B210" s="419" t="s">
        <v>811</v>
      </c>
      <c r="C210" s="420"/>
      <c r="D210" s="147"/>
      <c r="E210" s="147"/>
      <c r="F210" s="147"/>
      <c r="G210" s="147"/>
      <c r="H210" s="147"/>
      <c r="I210" s="147"/>
      <c r="J210" s="147"/>
      <c r="K210" s="147"/>
      <c r="L210" s="147"/>
      <c r="M210" s="147"/>
      <c r="N210" s="147"/>
      <c r="O210" s="147"/>
      <c r="P210" s="147"/>
      <c r="Q210" s="147"/>
      <c r="R210" s="147"/>
      <c r="S210" s="147"/>
      <c r="T210" s="147"/>
      <c r="U210" s="395"/>
      <c r="V210" s="328"/>
      <c r="W210" s="147"/>
      <c r="X210" s="147"/>
      <c r="Y210" s="147"/>
      <c r="Z210" s="328"/>
      <c r="AA210" s="328"/>
      <c r="AB210" s="421"/>
      <c r="AC210" s="328"/>
    </row>
    <row r="211" spans="1:29" ht="16.5">
      <c r="A211" s="328" t="s">
        <v>812</v>
      </c>
      <c r="B211" s="419" t="s">
        <v>813</v>
      </c>
      <c r="C211" s="420"/>
      <c r="D211" s="147"/>
      <c r="E211" s="147"/>
      <c r="F211" s="147"/>
      <c r="G211" s="147"/>
      <c r="H211" s="147"/>
      <c r="I211" s="147"/>
      <c r="J211" s="147"/>
      <c r="K211" s="147"/>
      <c r="L211" s="147"/>
      <c r="M211" s="147"/>
      <c r="N211" s="147"/>
      <c r="O211" s="147"/>
      <c r="P211" s="147"/>
      <c r="Q211" s="147"/>
      <c r="R211" s="147"/>
      <c r="S211" s="147"/>
      <c r="T211" s="147"/>
      <c r="U211" s="395"/>
      <c r="V211" s="328"/>
      <c r="W211" s="147"/>
      <c r="X211" s="147"/>
      <c r="Y211" s="147"/>
      <c r="Z211" s="328"/>
      <c r="AA211" s="328"/>
      <c r="AB211" s="421"/>
      <c r="AC211" s="328"/>
    </row>
    <row r="212" spans="1:29" ht="16.5">
      <c r="A212" s="328" t="s">
        <v>814</v>
      </c>
      <c r="B212" s="419" t="s">
        <v>815</v>
      </c>
      <c r="C212" s="420"/>
      <c r="D212" s="147"/>
      <c r="E212" s="147"/>
      <c r="F212" s="147"/>
      <c r="G212" s="147"/>
      <c r="H212" s="147"/>
      <c r="I212" s="147"/>
      <c r="J212" s="147"/>
      <c r="K212" s="147"/>
      <c r="L212" s="147"/>
      <c r="M212" s="147"/>
      <c r="N212" s="147"/>
      <c r="O212" s="147"/>
      <c r="P212" s="147"/>
      <c r="Q212" s="147"/>
      <c r="R212" s="147"/>
      <c r="S212" s="147"/>
      <c r="T212" s="147"/>
      <c r="U212" s="395"/>
      <c r="V212" s="328"/>
      <c r="W212" s="147"/>
      <c r="X212" s="147"/>
      <c r="Y212" s="147"/>
      <c r="Z212" s="328"/>
      <c r="AA212" s="328"/>
      <c r="AB212" s="421"/>
      <c r="AC212" s="328"/>
    </row>
    <row r="213" spans="1:29" ht="16.5">
      <c r="A213" s="328" t="s">
        <v>816</v>
      </c>
      <c r="B213" s="419" t="s">
        <v>817</v>
      </c>
      <c r="C213" s="420"/>
      <c r="D213" s="147"/>
      <c r="E213" s="147"/>
      <c r="F213" s="147"/>
      <c r="G213" s="147"/>
      <c r="H213" s="147"/>
      <c r="I213" s="147"/>
      <c r="J213" s="147"/>
      <c r="K213" s="147"/>
      <c r="L213" s="147"/>
      <c r="M213" s="147"/>
      <c r="N213" s="147"/>
      <c r="O213" s="147"/>
      <c r="P213" s="147"/>
      <c r="Q213" s="147"/>
      <c r="R213" s="147"/>
      <c r="S213" s="147"/>
      <c r="T213" s="147"/>
      <c r="U213" s="395"/>
      <c r="V213" s="328"/>
      <c r="W213" s="147"/>
      <c r="X213" s="147"/>
      <c r="Y213" s="147"/>
      <c r="Z213" s="328"/>
      <c r="AA213" s="328"/>
      <c r="AB213" s="421"/>
      <c r="AC213" s="328"/>
    </row>
    <row r="214" spans="1:29" ht="16.5">
      <c r="A214" s="328" t="s">
        <v>818</v>
      </c>
      <c r="B214" s="419" t="s">
        <v>819</v>
      </c>
      <c r="C214" s="420"/>
      <c r="D214" s="147"/>
      <c r="E214" s="147"/>
      <c r="F214" s="147"/>
      <c r="G214" s="147"/>
      <c r="H214" s="147"/>
      <c r="I214" s="147"/>
      <c r="J214" s="147"/>
      <c r="K214" s="147"/>
      <c r="L214" s="147"/>
      <c r="M214" s="147"/>
      <c r="N214" s="147"/>
      <c r="O214" s="147"/>
      <c r="P214" s="147"/>
      <c r="Q214" s="147"/>
      <c r="R214" s="147"/>
      <c r="S214" s="147"/>
      <c r="T214" s="147"/>
      <c r="U214" s="395"/>
      <c r="V214" s="328"/>
      <c r="W214" s="147"/>
      <c r="X214" s="147"/>
      <c r="Y214" s="147"/>
      <c r="Z214" s="328"/>
      <c r="AA214" s="328"/>
      <c r="AB214" s="421"/>
      <c r="AC214" s="328"/>
    </row>
    <row r="215" spans="1:29" ht="16.5">
      <c r="A215" s="328" t="s">
        <v>820</v>
      </c>
      <c r="B215" s="419" t="s">
        <v>821</v>
      </c>
      <c r="C215" s="420"/>
      <c r="D215" s="147"/>
      <c r="E215" s="147"/>
      <c r="F215" s="147"/>
      <c r="G215" s="147"/>
      <c r="H215" s="147"/>
      <c r="I215" s="147"/>
      <c r="J215" s="147"/>
      <c r="K215" s="147"/>
      <c r="L215" s="147"/>
      <c r="M215" s="147"/>
      <c r="N215" s="147"/>
      <c r="O215" s="147"/>
      <c r="P215" s="147"/>
      <c r="Q215" s="147"/>
      <c r="R215" s="147"/>
      <c r="S215" s="147"/>
      <c r="T215" s="147"/>
      <c r="U215" s="395"/>
      <c r="V215" s="328"/>
      <c r="W215" s="147"/>
      <c r="X215" s="147"/>
      <c r="Y215" s="147"/>
      <c r="Z215" s="328"/>
      <c r="AA215" s="328"/>
      <c r="AB215" s="421"/>
      <c r="AC215" s="328"/>
    </row>
    <row r="216" spans="1:29" ht="16.5">
      <c r="A216" s="328" t="s">
        <v>822</v>
      </c>
      <c r="B216" s="419" t="s">
        <v>823</v>
      </c>
      <c r="C216" s="420"/>
      <c r="D216" s="147"/>
      <c r="E216" s="147"/>
      <c r="F216" s="147"/>
      <c r="G216" s="147"/>
      <c r="H216" s="147"/>
      <c r="I216" s="147"/>
      <c r="J216" s="147"/>
      <c r="K216" s="147"/>
      <c r="L216" s="147"/>
      <c r="M216" s="147"/>
      <c r="N216" s="147"/>
      <c r="O216" s="147"/>
      <c r="P216" s="147"/>
      <c r="Q216" s="147"/>
      <c r="R216" s="147"/>
      <c r="S216" s="147"/>
      <c r="T216" s="147"/>
      <c r="U216" s="395"/>
      <c r="V216" s="328"/>
      <c r="W216" s="147"/>
      <c r="X216" s="147"/>
      <c r="Y216" s="147"/>
      <c r="Z216" s="328"/>
      <c r="AA216" s="328"/>
      <c r="AB216" s="421"/>
      <c r="AC216" s="328"/>
    </row>
    <row r="217" spans="1:29" ht="16.5">
      <c r="A217" s="328" t="s">
        <v>824</v>
      </c>
      <c r="B217" s="419" t="s">
        <v>825</v>
      </c>
      <c r="C217" s="420"/>
      <c r="D217" s="147"/>
      <c r="E217" s="147"/>
      <c r="F217" s="147"/>
      <c r="G217" s="147"/>
      <c r="H217" s="147"/>
      <c r="I217" s="147"/>
      <c r="J217" s="147"/>
      <c r="K217" s="147"/>
      <c r="L217" s="147"/>
      <c r="M217" s="147"/>
      <c r="N217" s="147"/>
      <c r="O217" s="147"/>
      <c r="P217" s="147"/>
      <c r="Q217" s="147"/>
      <c r="R217" s="147"/>
      <c r="S217" s="147"/>
      <c r="T217" s="147"/>
      <c r="U217" s="395"/>
      <c r="V217" s="328"/>
      <c r="W217" s="147"/>
      <c r="X217" s="147"/>
      <c r="Y217" s="147"/>
      <c r="Z217" s="328"/>
      <c r="AA217" s="328"/>
      <c r="AB217" s="421"/>
      <c r="AC217" s="328"/>
    </row>
    <row r="218" spans="1:29" ht="16.5">
      <c r="A218" s="328" t="s">
        <v>826</v>
      </c>
      <c r="B218" s="419" t="s">
        <v>827</v>
      </c>
      <c r="C218" s="420"/>
      <c r="D218" s="147"/>
      <c r="E218" s="147"/>
      <c r="F218" s="147"/>
      <c r="G218" s="147"/>
      <c r="H218" s="147"/>
      <c r="I218" s="147"/>
      <c r="J218" s="147"/>
      <c r="K218" s="147"/>
      <c r="L218" s="147"/>
      <c r="M218" s="147"/>
      <c r="N218" s="147"/>
      <c r="O218" s="147"/>
      <c r="P218" s="147"/>
      <c r="Q218" s="147"/>
      <c r="R218" s="147"/>
      <c r="S218" s="147"/>
      <c r="T218" s="147"/>
      <c r="U218" s="395"/>
      <c r="V218" s="328"/>
      <c r="W218" s="147"/>
      <c r="X218" s="147"/>
      <c r="Y218" s="147"/>
      <c r="Z218" s="328"/>
      <c r="AA218" s="328"/>
      <c r="AB218" s="421"/>
      <c r="AC218" s="328"/>
    </row>
    <row r="219" spans="1:29" ht="16.5">
      <c r="A219" s="328" t="s">
        <v>828</v>
      </c>
      <c r="B219" s="419" t="s">
        <v>829</v>
      </c>
      <c r="C219" s="420"/>
      <c r="D219" s="147"/>
      <c r="E219" s="147"/>
      <c r="F219" s="147"/>
      <c r="G219" s="147"/>
      <c r="H219" s="147"/>
      <c r="I219" s="147"/>
      <c r="J219" s="147"/>
      <c r="K219" s="147"/>
      <c r="L219" s="147"/>
      <c r="M219" s="147"/>
      <c r="N219" s="147"/>
      <c r="O219" s="147"/>
      <c r="P219" s="147"/>
      <c r="Q219" s="147"/>
      <c r="R219" s="147"/>
      <c r="S219" s="147"/>
      <c r="T219" s="147"/>
      <c r="U219" s="395"/>
      <c r="V219" s="328"/>
      <c r="W219" s="147"/>
      <c r="X219" s="147"/>
      <c r="Y219" s="147"/>
      <c r="Z219" s="328"/>
      <c r="AA219" s="328"/>
      <c r="AB219" s="421"/>
      <c r="AC219" s="328"/>
    </row>
    <row r="220" spans="1:29" ht="16.5">
      <c r="A220" s="328" t="s">
        <v>830</v>
      </c>
      <c r="B220" s="419" t="s">
        <v>831</v>
      </c>
      <c r="C220" s="420"/>
      <c r="D220" s="147"/>
      <c r="E220" s="147"/>
      <c r="F220" s="147"/>
      <c r="G220" s="147"/>
      <c r="H220" s="147"/>
      <c r="I220" s="147"/>
      <c r="J220" s="147"/>
      <c r="K220" s="147"/>
      <c r="L220" s="147"/>
      <c r="M220" s="147"/>
      <c r="N220" s="147"/>
      <c r="O220" s="147"/>
      <c r="P220" s="147"/>
      <c r="Q220" s="147"/>
      <c r="R220" s="147"/>
      <c r="S220" s="147"/>
      <c r="T220" s="147"/>
      <c r="U220" s="395"/>
      <c r="V220" s="328"/>
      <c r="W220" s="147"/>
      <c r="X220" s="147"/>
      <c r="Y220" s="147"/>
      <c r="Z220" s="328"/>
      <c r="AA220" s="328"/>
      <c r="AB220" s="421"/>
      <c r="AC220" s="328"/>
    </row>
    <row r="221" spans="1:29" ht="16.5">
      <c r="A221" s="328" t="s">
        <v>832</v>
      </c>
      <c r="B221" s="419" t="s">
        <v>833</v>
      </c>
      <c r="C221" s="420"/>
      <c r="D221" s="147"/>
      <c r="E221" s="147"/>
      <c r="F221" s="147"/>
      <c r="G221" s="147"/>
      <c r="H221" s="147"/>
      <c r="I221" s="147"/>
      <c r="J221" s="147"/>
      <c r="K221" s="147"/>
      <c r="L221" s="147"/>
      <c r="M221" s="147"/>
      <c r="N221" s="147"/>
      <c r="O221" s="147"/>
      <c r="P221" s="147"/>
      <c r="Q221" s="147"/>
      <c r="R221" s="147"/>
      <c r="S221" s="147"/>
      <c r="T221" s="147"/>
      <c r="U221" s="395"/>
      <c r="V221" s="328"/>
      <c r="W221" s="147"/>
      <c r="X221" s="147"/>
      <c r="Y221" s="147"/>
      <c r="Z221" s="328"/>
      <c r="AA221" s="328"/>
      <c r="AB221" s="421"/>
      <c r="AC221" s="328"/>
    </row>
    <row r="222" spans="1:29" ht="16.5">
      <c r="A222" s="328" t="s">
        <v>834</v>
      </c>
      <c r="B222" s="419" t="s">
        <v>835</v>
      </c>
      <c r="C222" s="420"/>
      <c r="D222" s="147"/>
      <c r="E222" s="147"/>
      <c r="F222" s="147"/>
      <c r="G222" s="147"/>
      <c r="H222" s="147"/>
      <c r="I222" s="147"/>
      <c r="J222" s="147"/>
      <c r="K222" s="147"/>
      <c r="L222" s="147"/>
      <c r="M222" s="147"/>
      <c r="N222" s="147"/>
      <c r="O222" s="147"/>
      <c r="P222" s="147"/>
      <c r="Q222" s="147"/>
      <c r="R222" s="147"/>
      <c r="S222" s="147"/>
      <c r="T222" s="147"/>
      <c r="U222" s="395"/>
      <c r="V222" s="328"/>
      <c r="W222" s="147"/>
      <c r="X222" s="147"/>
      <c r="Y222" s="147"/>
      <c r="Z222" s="328"/>
      <c r="AA222" s="328"/>
      <c r="AB222" s="421"/>
      <c r="AC222" s="328"/>
    </row>
    <row r="223" spans="1:29" ht="16.5">
      <c r="A223" s="328" t="s">
        <v>836</v>
      </c>
      <c r="B223" s="419" t="s">
        <v>837</v>
      </c>
      <c r="C223" s="420"/>
      <c r="D223" s="147"/>
      <c r="E223" s="147"/>
      <c r="F223" s="147"/>
      <c r="G223" s="147"/>
      <c r="H223" s="147"/>
      <c r="I223" s="147"/>
      <c r="J223" s="147"/>
      <c r="K223" s="147"/>
      <c r="L223" s="147"/>
      <c r="M223" s="147"/>
      <c r="N223" s="147"/>
      <c r="O223" s="147"/>
      <c r="P223" s="147"/>
      <c r="Q223" s="147"/>
      <c r="R223" s="147"/>
      <c r="S223" s="147"/>
      <c r="T223" s="147"/>
      <c r="U223" s="395"/>
      <c r="V223" s="328"/>
      <c r="W223" s="147"/>
      <c r="X223" s="147"/>
      <c r="Y223" s="147"/>
      <c r="Z223" s="328"/>
      <c r="AA223" s="328"/>
      <c r="AB223" s="421"/>
      <c r="AC223" s="328"/>
    </row>
    <row r="224" spans="1:29" ht="16.5">
      <c r="A224" s="328" t="s">
        <v>838</v>
      </c>
      <c r="B224" s="419" t="s">
        <v>839</v>
      </c>
      <c r="C224" s="420"/>
      <c r="D224" s="147"/>
      <c r="E224" s="147"/>
      <c r="F224" s="147"/>
      <c r="G224" s="147"/>
      <c r="H224" s="147"/>
      <c r="I224" s="147"/>
      <c r="J224" s="147"/>
      <c r="K224" s="147"/>
      <c r="L224" s="147"/>
      <c r="M224" s="147"/>
      <c r="N224" s="147"/>
      <c r="O224" s="147"/>
      <c r="P224" s="147"/>
      <c r="Q224" s="147"/>
      <c r="R224" s="147"/>
      <c r="S224" s="147"/>
      <c r="T224" s="147"/>
      <c r="U224" s="395"/>
      <c r="V224" s="328"/>
      <c r="W224" s="147"/>
      <c r="X224" s="147"/>
      <c r="Y224" s="147"/>
      <c r="Z224" s="328"/>
      <c r="AA224" s="328"/>
      <c r="AB224" s="421"/>
      <c r="AC224" s="328"/>
    </row>
    <row r="225" spans="1:29" ht="16.5">
      <c r="A225" s="328" t="s">
        <v>840</v>
      </c>
      <c r="B225" s="419" t="s">
        <v>841</v>
      </c>
      <c r="C225" s="420"/>
      <c r="D225" s="147"/>
      <c r="E225" s="147"/>
      <c r="F225" s="147"/>
      <c r="G225" s="147"/>
      <c r="H225" s="147"/>
      <c r="I225" s="147"/>
      <c r="J225" s="147"/>
      <c r="K225" s="147"/>
      <c r="L225" s="147"/>
      <c r="M225" s="147"/>
      <c r="N225" s="147"/>
      <c r="O225" s="147"/>
      <c r="P225" s="147"/>
      <c r="Q225" s="147"/>
      <c r="R225" s="147"/>
      <c r="S225" s="147"/>
      <c r="T225" s="147"/>
      <c r="U225" s="395"/>
      <c r="V225" s="328"/>
      <c r="W225" s="147"/>
      <c r="X225" s="147"/>
      <c r="Y225" s="147"/>
      <c r="Z225" s="328"/>
      <c r="AA225" s="328"/>
      <c r="AB225" s="421"/>
      <c r="AC225" s="328"/>
    </row>
    <row r="226" spans="1:29" ht="16.5">
      <c r="A226" s="328" t="s">
        <v>842</v>
      </c>
      <c r="B226" s="419" t="s">
        <v>843</v>
      </c>
      <c r="C226" s="420"/>
      <c r="D226" s="147"/>
      <c r="E226" s="147"/>
      <c r="F226" s="147"/>
      <c r="G226" s="147"/>
      <c r="H226" s="147"/>
      <c r="I226" s="147"/>
      <c r="J226" s="147"/>
      <c r="K226" s="147"/>
      <c r="L226" s="147"/>
      <c r="M226" s="147"/>
      <c r="N226" s="147"/>
      <c r="O226" s="147"/>
      <c r="P226" s="147"/>
      <c r="Q226" s="147"/>
      <c r="R226" s="147"/>
      <c r="S226" s="147"/>
      <c r="T226" s="147"/>
      <c r="U226" s="395"/>
      <c r="V226" s="328"/>
      <c r="W226" s="147"/>
      <c r="X226" s="147"/>
      <c r="Y226" s="147"/>
      <c r="Z226" s="328"/>
      <c r="AA226" s="328"/>
      <c r="AB226" s="421"/>
      <c r="AC226" s="328"/>
    </row>
    <row r="227" spans="1:29" ht="16.5">
      <c r="A227" s="328" t="s">
        <v>844</v>
      </c>
      <c r="B227" s="419" t="s">
        <v>845</v>
      </c>
      <c r="C227" s="420"/>
      <c r="D227" s="147"/>
      <c r="E227" s="147"/>
      <c r="F227" s="147"/>
      <c r="G227" s="147"/>
      <c r="H227" s="147"/>
      <c r="I227" s="147"/>
      <c r="J227" s="147"/>
      <c r="K227" s="147"/>
      <c r="L227" s="147"/>
      <c r="M227" s="147"/>
      <c r="N227" s="147"/>
      <c r="O227" s="147"/>
      <c r="P227" s="147"/>
      <c r="Q227" s="147"/>
      <c r="R227" s="147"/>
      <c r="S227" s="147"/>
      <c r="T227" s="147"/>
      <c r="U227" s="395"/>
      <c r="V227" s="328"/>
      <c r="W227" s="147"/>
      <c r="X227" s="147"/>
      <c r="Y227" s="147"/>
      <c r="Z227" s="328"/>
      <c r="AA227" s="328"/>
      <c r="AB227" s="421"/>
      <c r="AC227" s="328"/>
    </row>
    <row r="228" spans="1:29" ht="16.5">
      <c r="A228" s="328" t="s">
        <v>846</v>
      </c>
      <c r="B228" s="419" t="s">
        <v>847</v>
      </c>
      <c r="C228" s="420"/>
      <c r="D228" s="147"/>
      <c r="E228" s="147"/>
      <c r="F228" s="147"/>
      <c r="G228" s="147"/>
      <c r="H228" s="147"/>
      <c r="I228" s="147"/>
      <c r="J228" s="147"/>
      <c r="K228" s="147"/>
      <c r="L228" s="147"/>
      <c r="M228" s="147"/>
      <c r="N228" s="147"/>
      <c r="O228" s="147"/>
      <c r="P228" s="147"/>
      <c r="Q228" s="147"/>
      <c r="R228" s="147"/>
      <c r="S228" s="147"/>
      <c r="T228" s="147"/>
      <c r="U228" s="395"/>
      <c r="V228" s="328"/>
      <c r="W228" s="147"/>
      <c r="X228" s="147"/>
      <c r="Y228" s="147"/>
      <c r="Z228" s="328"/>
      <c r="AA228" s="328"/>
      <c r="AB228" s="421"/>
      <c r="AC228" s="328"/>
    </row>
    <row r="229" spans="1:29" ht="16.5">
      <c r="A229" s="328" t="s">
        <v>848</v>
      </c>
      <c r="B229" s="419" t="s">
        <v>849</v>
      </c>
      <c r="C229" s="420"/>
      <c r="D229" s="147"/>
      <c r="E229" s="147"/>
      <c r="F229" s="147"/>
      <c r="G229" s="147"/>
      <c r="H229" s="147"/>
      <c r="I229" s="147"/>
      <c r="J229" s="147"/>
      <c r="K229" s="147"/>
      <c r="L229" s="147"/>
      <c r="M229" s="147"/>
      <c r="N229" s="147"/>
      <c r="O229" s="147"/>
      <c r="P229" s="147"/>
      <c r="Q229" s="147"/>
      <c r="R229" s="147"/>
      <c r="S229" s="147"/>
      <c r="T229" s="147"/>
      <c r="U229" s="395"/>
      <c r="V229" s="328"/>
      <c r="W229" s="147"/>
      <c r="X229" s="147"/>
      <c r="Y229" s="147"/>
      <c r="Z229" s="328"/>
      <c r="AA229" s="328"/>
      <c r="AB229" s="421"/>
      <c r="AC229" s="328"/>
    </row>
    <row r="230" spans="1:29" ht="16.5">
      <c r="A230" s="328" t="s">
        <v>850</v>
      </c>
      <c r="B230" s="419" t="s">
        <v>851</v>
      </c>
      <c r="C230" s="420"/>
      <c r="D230" s="147"/>
      <c r="E230" s="147"/>
      <c r="F230" s="147"/>
      <c r="G230" s="147"/>
      <c r="H230" s="147"/>
      <c r="I230" s="147"/>
      <c r="J230" s="147"/>
      <c r="K230" s="147"/>
      <c r="L230" s="147"/>
      <c r="M230" s="147"/>
      <c r="N230" s="147"/>
      <c r="O230" s="147"/>
      <c r="P230" s="147"/>
      <c r="Q230" s="147"/>
      <c r="R230" s="147"/>
      <c r="S230" s="147"/>
      <c r="T230" s="147"/>
      <c r="U230" s="395"/>
      <c r="V230" s="328"/>
      <c r="W230" s="147"/>
      <c r="X230" s="147"/>
      <c r="Y230" s="147"/>
      <c r="Z230" s="328"/>
      <c r="AA230" s="328"/>
      <c r="AB230" s="421"/>
      <c r="AC230" s="328"/>
    </row>
    <row r="231" spans="1:29" ht="16.5">
      <c r="A231" s="328" t="s">
        <v>852</v>
      </c>
      <c r="B231" s="419" t="s">
        <v>853</v>
      </c>
      <c r="C231" s="420"/>
      <c r="D231" s="147"/>
      <c r="E231" s="147"/>
      <c r="F231" s="147"/>
      <c r="G231" s="147"/>
      <c r="H231" s="147"/>
      <c r="I231" s="147"/>
      <c r="J231" s="147"/>
      <c r="K231" s="147"/>
      <c r="L231" s="147"/>
      <c r="M231" s="147"/>
      <c r="N231" s="147"/>
      <c r="O231" s="147"/>
      <c r="P231" s="147"/>
      <c r="Q231" s="147"/>
      <c r="R231" s="147"/>
      <c r="S231" s="147"/>
      <c r="T231" s="147"/>
      <c r="U231" s="395"/>
      <c r="V231" s="328"/>
      <c r="W231" s="147"/>
      <c r="X231" s="147"/>
      <c r="Y231" s="147"/>
      <c r="Z231" s="328"/>
      <c r="AA231" s="328"/>
      <c r="AB231" s="421"/>
      <c r="AC231" s="328"/>
    </row>
    <row r="232" spans="1:29" ht="16.5">
      <c r="A232" s="328" t="s">
        <v>854</v>
      </c>
      <c r="B232" s="419"/>
      <c r="C232" s="422"/>
      <c r="D232" s="144">
        <f>SUM(D202:D231)</f>
        <v>0</v>
      </c>
      <c r="E232" s="144">
        <f t="shared" ref="E232:T232" si="11">SUM(E202:E231)</f>
        <v>0</v>
      </c>
      <c r="F232" s="144">
        <f t="shared" si="11"/>
        <v>0</v>
      </c>
      <c r="G232" s="144">
        <f t="shared" si="11"/>
        <v>0</v>
      </c>
      <c r="H232" s="144">
        <f t="shared" si="11"/>
        <v>0</v>
      </c>
      <c r="I232" s="144">
        <f t="shared" si="11"/>
        <v>0</v>
      </c>
      <c r="J232" s="144">
        <f t="shared" si="11"/>
        <v>0</v>
      </c>
      <c r="K232" s="144">
        <f t="shared" si="11"/>
        <v>0</v>
      </c>
      <c r="L232" s="144">
        <f t="shared" si="11"/>
        <v>0</v>
      </c>
      <c r="M232" s="144">
        <f t="shared" si="11"/>
        <v>0</v>
      </c>
      <c r="N232" s="144">
        <f t="shared" si="11"/>
        <v>0</v>
      </c>
      <c r="O232" s="144">
        <f t="shared" si="11"/>
        <v>0</v>
      </c>
      <c r="P232" s="144">
        <f t="shared" si="11"/>
        <v>0</v>
      </c>
      <c r="Q232" s="144">
        <f t="shared" si="11"/>
        <v>0</v>
      </c>
      <c r="R232" s="144">
        <f t="shared" si="11"/>
        <v>0</v>
      </c>
      <c r="S232" s="144">
        <f t="shared" si="11"/>
        <v>0</v>
      </c>
      <c r="T232" s="144">
        <f t="shared" si="11"/>
        <v>0</v>
      </c>
      <c r="U232" s="395"/>
      <c r="V232" s="328"/>
      <c r="W232" s="144">
        <f t="shared" ref="W232:Y232" si="12">SUM(W202:W231)</f>
        <v>0</v>
      </c>
      <c r="X232" s="144">
        <f t="shared" si="12"/>
        <v>0</v>
      </c>
      <c r="Y232" s="144">
        <f t="shared" si="12"/>
        <v>0</v>
      </c>
      <c r="Z232" s="328"/>
      <c r="AA232" s="328"/>
      <c r="AB232" s="421"/>
      <c r="AC232" s="328"/>
    </row>
    <row r="233" spans="1:29" ht="16.5">
      <c r="A233" s="328" t="s">
        <v>855</v>
      </c>
      <c r="B233" s="419" t="s">
        <v>856</v>
      </c>
      <c r="C233" s="420"/>
      <c r="D233" s="147"/>
      <c r="E233" s="147"/>
      <c r="F233" s="147"/>
      <c r="G233" s="147"/>
      <c r="H233" s="147"/>
      <c r="I233" s="147"/>
      <c r="J233" s="147"/>
      <c r="K233" s="147"/>
      <c r="L233" s="147"/>
      <c r="M233" s="147"/>
      <c r="N233" s="147"/>
      <c r="O233" s="147"/>
      <c r="P233" s="147"/>
      <c r="Q233" s="147"/>
      <c r="R233" s="147"/>
      <c r="S233" s="147"/>
      <c r="T233" s="147"/>
      <c r="U233" s="395"/>
      <c r="V233" s="328"/>
      <c r="W233" s="147"/>
      <c r="X233" s="147"/>
      <c r="Y233" s="147"/>
      <c r="Z233" s="328"/>
      <c r="AA233" s="328"/>
      <c r="AB233" s="421"/>
      <c r="AC233" s="328"/>
    </row>
    <row r="234" spans="1:29" ht="16.5">
      <c r="A234" s="328" t="s">
        <v>857</v>
      </c>
      <c r="B234" s="419" t="s">
        <v>858</v>
      </c>
      <c r="C234" s="420"/>
      <c r="D234" s="147"/>
      <c r="E234" s="147"/>
      <c r="F234" s="147"/>
      <c r="G234" s="147"/>
      <c r="H234" s="147"/>
      <c r="I234" s="147"/>
      <c r="J234" s="147"/>
      <c r="K234" s="147"/>
      <c r="L234" s="147"/>
      <c r="M234" s="147"/>
      <c r="N234" s="147"/>
      <c r="O234" s="147"/>
      <c r="P234" s="147"/>
      <c r="Q234" s="147"/>
      <c r="R234" s="147"/>
      <c r="S234" s="147"/>
      <c r="T234" s="147"/>
      <c r="U234" s="395"/>
      <c r="V234" s="328"/>
      <c r="W234" s="147"/>
      <c r="X234" s="147"/>
      <c r="Y234" s="147"/>
      <c r="Z234" s="328"/>
      <c r="AA234" s="328"/>
      <c r="AB234" s="421"/>
      <c r="AC234" s="328"/>
    </row>
    <row r="235" spans="1:29" ht="16.5">
      <c r="A235" s="328" t="s">
        <v>859</v>
      </c>
      <c r="B235" s="419" t="s">
        <v>860</v>
      </c>
      <c r="C235" s="420"/>
      <c r="D235" s="147"/>
      <c r="E235" s="147"/>
      <c r="F235" s="147"/>
      <c r="G235" s="147"/>
      <c r="H235" s="147"/>
      <c r="I235" s="147"/>
      <c r="J235" s="147"/>
      <c r="K235" s="147"/>
      <c r="L235" s="147"/>
      <c r="M235" s="147"/>
      <c r="N235" s="147"/>
      <c r="O235" s="147"/>
      <c r="P235" s="147"/>
      <c r="Q235" s="147"/>
      <c r="R235" s="147"/>
      <c r="S235" s="147"/>
      <c r="T235" s="147"/>
      <c r="U235" s="395"/>
      <c r="V235" s="328"/>
      <c r="W235" s="147"/>
      <c r="X235" s="147"/>
      <c r="Y235" s="147"/>
      <c r="Z235" s="328"/>
      <c r="AA235" s="328"/>
      <c r="AB235" s="421"/>
      <c r="AC235" s="328"/>
    </row>
    <row r="236" spans="1:29" ht="16.5">
      <c r="A236" s="328" t="s">
        <v>861</v>
      </c>
      <c r="B236" s="419" t="s">
        <v>862</v>
      </c>
      <c r="C236" s="420"/>
      <c r="D236" s="147"/>
      <c r="E236" s="147"/>
      <c r="F236" s="147"/>
      <c r="G236" s="147"/>
      <c r="H236" s="147"/>
      <c r="I236" s="147"/>
      <c r="J236" s="147"/>
      <c r="K236" s="147"/>
      <c r="L236" s="147"/>
      <c r="M236" s="147"/>
      <c r="N236" s="147"/>
      <c r="O236" s="147"/>
      <c r="P236" s="147"/>
      <c r="Q236" s="147"/>
      <c r="R236" s="147"/>
      <c r="S236" s="147"/>
      <c r="T236" s="147"/>
      <c r="U236" s="395"/>
      <c r="V236" s="328"/>
      <c r="W236" s="147"/>
      <c r="X236" s="147"/>
      <c r="Y236" s="147"/>
      <c r="Z236" s="328"/>
      <c r="AA236" s="328"/>
      <c r="AB236" s="421"/>
      <c r="AC236" s="328"/>
    </row>
    <row r="237" spans="1:29" ht="16.5">
      <c r="A237" s="328" t="s">
        <v>863</v>
      </c>
      <c r="B237" s="419" t="s">
        <v>864</v>
      </c>
      <c r="C237" s="420"/>
      <c r="D237" s="147"/>
      <c r="E237" s="147"/>
      <c r="F237" s="147"/>
      <c r="G237" s="147"/>
      <c r="H237" s="147"/>
      <c r="I237" s="147"/>
      <c r="J237" s="147"/>
      <c r="K237" s="147"/>
      <c r="L237" s="147"/>
      <c r="M237" s="147"/>
      <c r="N237" s="147"/>
      <c r="O237" s="147"/>
      <c r="P237" s="147"/>
      <c r="Q237" s="147"/>
      <c r="R237" s="147"/>
      <c r="S237" s="147"/>
      <c r="T237" s="147"/>
      <c r="U237" s="395"/>
      <c r="V237" s="328"/>
      <c r="W237" s="147"/>
      <c r="X237" s="147"/>
      <c r="Y237" s="147"/>
      <c r="Z237" s="328"/>
      <c r="AA237" s="328"/>
      <c r="AB237" s="421"/>
      <c r="AC237" s="328"/>
    </row>
    <row r="238" spans="1:29" ht="16.5">
      <c r="A238" s="328" t="s">
        <v>865</v>
      </c>
      <c r="B238" s="419" t="s">
        <v>866</v>
      </c>
      <c r="C238" s="420"/>
      <c r="D238" s="147"/>
      <c r="E238" s="147"/>
      <c r="F238" s="147"/>
      <c r="G238" s="147"/>
      <c r="H238" s="147"/>
      <c r="I238" s="147"/>
      <c r="J238" s="147"/>
      <c r="K238" s="147"/>
      <c r="L238" s="147"/>
      <c r="M238" s="147"/>
      <c r="N238" s="147"/>
      <c r="O238" s="147"/>
      <c r="P238" s="147"/>
      <c r="Q238" s="147"/>
      <c r="R238" s="147"/>
      <c r="S238" s="147"/>
      <c r="T238" s="147"/>
      <c r="U238" s="395"/>
      <c r="V238" s="328"/>
      <c r="W238" s="147"/>
      <c r="X238" s="147"/>
      <c r="Y238" s="147"/>
      <c r="Z238" s="328"/>
      <c r="AA238" s="328"/>
      <c r="AB238" s="421"/>
      <c r="AC238" s="328"/>
    </row>
    <row r="239" spans="1:29" ht="16.5">
      <c r="A239" s="328" t="s">
        <v>867</v>
      </c>
      <c r="B239" s="419" t="s">
        <v>868</v>
      </c>
      <c r="C239" s="420"/>
      <c r="D239" s="147"/>
      <c r="E239" s="147"/>
      <c r="F239" s="147"/>
      <c r="G239" s="147"/>
      <c r="H239" s="147"/>
      <c r="I239" s="147"/>
      <c r="J239" s="147"/>
      <c r="K239" s="147"/>
      <c r="L239" s="147"/>
      <c r="M239" s="147"/>
      <c r="N239" s="147"/>
      <c r="O239" s="147"/>
      <c r="P239" s="147"/>
      <c r="Q239" s="147"/>
      <c r="R239" s="147"/>
      <c r="S239" s="147"/>
      <c r="T239" s="147"/>
      <c r="U239" s="395"/>
      <c r="V239" s="328"/>
      <c r="W239" s="147"/>
      <c r="X239" s="147"/>
      <c r="Y239" s="147"/>
      <c r="Z239" s="328"/>
      <c r="AA239" s="328"/>
      <c r="AB239" s="421"/>
      <c r="AC239" s="328"/>
    </row>
    <row r="240" spans="1:29" ht="16.5">
      <c r="A240" s="328" t="s">
        <v>869</v>
      </c>
      <c r="B240" s="419" t="s">
        <v>870</v>
      </c>
      <c r="C240" s="420"/>
      <c r="D240" s="147"/>
      <c r="E240" s="147"/>
      <c r="F240" s="147"/>
      <c r="G240" s="147"/>
      <c r="H240" s="147"/>
      <c r="I240" s="147"/>
      <c r="J240" s="147"/>
      <c r="K240" s="147"/>
      <c r="L240" s="147"/>
      <c r="M240" s="147"/>
      <c r="N240" s="147"/>
      <c r="O240" s="147"/>
      <c r="P240" s="147"/>
      <c r="Q240" s="147"/>
      <c r="R240" s="147"/>
      <c r="S240" s="147"/>
      <c r="T240" s="147"/>
      <c r="U240" s="395"/>
      <c r="V240" s="328"/>
      <c r="W240" s="147"/>
      <c r="X240" s="147"/>
      <c r="Y240" s="147"/>
      <c r="Z240" s="328"/>
      <c r="AA240" s="328"/>
      <c r="AB240" s="421"/>
      <c r="AC240" s="328"/>
    </row>
    <row r="241" spans="1:29" ht="16.5">
      <c r="A241" s="328" t="s">
        <v>871</v>
      </c>
      <c r="B241" s="419" t="s">
        <v>872</v>
      </c>
      <c r="C241" s="420"/>
      <c r="D241" s="147"/>
      <c r="E241" s="147"/>
      <c r="F241" s="147"/>
      <c r="G241" s="147"/>
      <c r="H241" s="147"/>
      <c r="I241" s="147"/>
      <c r="J241" s="147"/>
      <c r="K241" s="147"/>
      <c r="L241" s="147"/>
      <c r="M241" s="147"/>
      <c r="N241" s="147"/>
      <c r="O241" s="147"/>
      <c r="P241" s="147"/>
      <c r="Q241" s="147"/>
      <c r="R241" s="147"/>
      <c r="S241" s="147"/>
      <c r="T241" s="147"/>
      <c r="U241" s="395"/>
      <c r="V241" s="328"/>
      <c r="W241" s="147"/>
      <c r="X241" s="147"/>
      <c r="Y241" s="147"/>
      <c r="Z241" s="328"/>
      <c r="AA241" s="328"/>
      <c r="AB241" s="421"/>
      <c r="AC241" s="328"/>
    </row>
    <row r="242" spans="1:29" ht="16.5">
      <c r="A242" s="328" t="s">
        <v>873</v>
      </c>
      <c r="B242" s="419" t="s">
        <v>874</v>
      </c>
      <c r="C242" s="420"/>
      <c r="D242" s="147"/>
      <c r="E242" s="147"/>
      <c r="F242" s="147"/>
      <c r="G242" s="147"/>
      <c r="H242" s="147"/>
      <c r="I242" s="147"/>
      <c r="J242" s="147"/>
      <c r="K242" s="147"/>
      <c r="L242" s="147"/>
      <c r="M242" s="147"/>
      <c r="N242" s="147"/>
      <c r="O242" s="147"/>
      <c r="P242" s="147"/>
      <c r="Q242" s="147"/>
      <c r="R242" s="147"/>
      <c r="S242" s="147"/>
      <c r="T242" s="147"/>
      <c r="U242" s="395"/>
      <c r="V242" s="328"/>
      <c r="W242" s="147"/>
      <c r="X242" s="147"/>
      <c r="Y242" s="147"/>
      <c r="Z242" s="328"/>
      <c r="AA242" s="328"/>
      <c r="AB242" s="421"/>
      <c r="AC242" s="328"/>
    </row>
    <row r="243" spans="1:29" ht="16.5">
      <c r="A243" s="328" t="s">
        <v>875</v>
      </c>
      <c r="B243" s="419" t="s">
        <v>876</v>
      </c>
      <c r="C243" s="420"/>
      <c r="D243" s="147"/>
      <c r="E243" s="147"/>
      <c r="F243" s="147"/>
      <c r="G243" s="147"/>
      <c r="H243" s="147"/>
      <c r="I243" s="147"/>
      <c r="J243" s="147"/>
      <c r="K243" s="147"/>
      <c r="L243" s="147"/>
      <c r="M243" s="147"/>
      <c r="N243" s="147"/>
      <c r="O243" s="147"/>
      <c r="P243" s="147"/>
      <c r="Q243" s="147"/>
      <c r="R243" s="147"/>
      <c r="S243" s="147"/>
      <c r="T243" s="147"/>
      <c r="U243" s="395"/>
      <c r="V243" s="328"/>
      <c r="W243" s="147"/>
      <c r="X243" s="147"/>
      <c r="Y243" s="147"/>
      <c r="Z243" s="328"/>
      <c r="AA243" s="328"/>
      <c r="AB243" s="421"/>
      <c r="AC243" s="328"/>
    </row>
    <row r="244" spans="1:29" ht="16.5">
      <c r="A244" s="328" t="s">
        <v>877</v>
      </c>
      <c r="B244" s="419" t="s">
        <v>878</v>
      </c>
      <c r="C244" s="420"/>
      <c r="D244" s="147"/>
      <c r="E244" s="147"/>
      <c r="F244" s="147"/>
      <c r="G244" s="147"/>
      <c r="H244" s="147"/>
      <c r="I244" s="147"/>
      <c r="J244" s="147"/>
      <c r="K244" s="147"/>
      <c r="L244" s="147"/>
      <c r="M244" s="147"/>
      <c r="N244" s="147"/>
      <c r="O244" s="147"/>
      <c r="P244" s="147"/>
      <c r="Q244" s="147"/>
      <c r="R244" s="147"/>
      <c r="S244" s="147"/>
      <c r="T244" s="147"/>
      <c r="U244" s="395"/>
      <c r="V244" s="328"/>
      <c r="W244" s="147"/>
      <c r="X244" s="147"/>
      <c r="Y244" s="147"/>
      <c r="Z244" s="328"/>
      <c r="AA244" s="328"/>
      <c r="AB244" s="421"/>
      <c r="AC244" s="328"/>
    </row>
    <row r="245" spans="1:29" ht="16.5">
      <c r="A245" s="328" t="s">
        <v>879</v>
      </c>
      <c r="B245" s="419" t="s">
        <v>880</v>
      </c>
      <c r="C245" s="420"/>
      <c r="D245" s="147"/>
      <c r="E245" s="147"/>
      <c r="F245" s="147"/>
      <c r="G245" s="147"/>
      <c r="H245" s="147"/>
      <c r="I245" s="147"/>
      <c r="J245" s="147"/>
      <c r="K245" s="147"/>
      <c r="L245" s="147"/>
      <c r="M245" s="147"/>
      <c r="N245" s="147"/>
      <c r="O245" s="147"/>
      <c r="P245" s="147"/>
      <c r="Q245" s="147"/>
      <c r="R245" s="147"/>
      <c r="S245" s="147"/>
      <c r="T245" s="147"/>
      <c r="U245" s="395"/>
      <c r="V245" s="328"/>
      <c r="W245" s="147"/>
      <c r="X245" s="147"/>
      <c r="Y245" s="147"/>
      <c r="Z245" s="328"/>
      <c r="AA245" s="328"/>
      <c r="AB245" s="421"/>
      <c r="AC245" s="328"/>
    </row>
    <row r="246" spans="1:29" ht="16.5">
      <c r="A246" s="328" t="s">
        <v>881</v>
      </c>
      <c r="B246" s="419" t="s">
        <v>882</v>
      </c>
      <c r="C246" s="420"/>
      <c r="D246" s="147"/>
      <c r="E246" s="147"/>
      <c r="F246" s="147"/>
      <c r="G246" s="147"/>
      <c r="H246" s="147"/>
      <c r="I246" s="147"/>
      <c r="J246" s="147"/>
      <c r="K246" s="147"/>
      <c r="L246" s="147"/>
      <c r="M246" s="147"/>
      <c r="N246" s="147"/>
      <c r="O246" s="147"/>
      <c r="P246" s="147"/>
      <c r="Q246" s="147"/>
      <c r="R246" s="147"/>
      <c r="S246" s="147"/>
      <c r="T246" s="147"/>
      <c r="U246" s="395"/>
      <c r="V246" s="328"/>
      <c r="W246" s="147"/>
      <c r="X246" s="147"/>
      <c r="Y246" s="147"/>
      <c r="Z246" s="328"/>
      <c r="AA246" s="328"/>
      <c r="AB246" s="421"/>
      <c r="AC246" s="328"/>
    </row>
    <row r="247" spans="1:29" ht="16.5">
      <c r="A247" s="328" t="s">
        <v>883</v>
      </c>
      <c r="B247" s="419" t="s">
        <v>884</v>
      </c>
      <c r="C247" s="420"/>
      <c r="D247" s="147"/>
      <c r="E247" s="147"/>
      <c r="F247" s="147"/>
      <c r="G247" s="147"/>
      <c r="H247" s="147"/>
      <c r="I247" s="147"/>
      <c r="J247" s="147"/>
      <c r="K247" s="147"/>
      <c r="L247" s="147"/>
      <c r="M247" s="147"/>
      <c r="N247" s="147"/>
      <c r="O247" s="147"/>
      <c r="P247" s="147"/>
      <c r="Q247" s="147"/>
      <c r="R247" s="147"/>
      <c r="S247" s="147"/>
      <c r="T247" s="147"/>
      <c r="U247" s="395"/>
      <c r="V247" s="328"/>
      <c r="W247" s="147"/>
      <c r="X247" s="147"/>
      <c r="Y247" s="147"/>
      <c r="Z247" s="328"/>
      <c r="AA247" s="328"/>
      <c r="AB247" s="421"/>
      <c r="AC247" s="328"/>
    </row>
    <row r="248" spans="1:29" ht="16.5">
      <c r="A248" s="328" t="s">
        <v>885</v>
      </c>
      <c r="B248" s="419"/>
      <c r="C248" s="422"/>
      <c r="D248" s="144">
        <f>SUM(D233:D247)</f>
        <v>0</v>
      </c>
      <c r="E248" s="144">
        <f t="shared" ref="E248:T248" si="13">SUM(E233:E247)</f>
        <v>0</v>
      </c>
      <c r="F248" s="144">
        <f t="shared" si="13"/>
        <v>0</v>
      </c>
      <c r="G248" s="144">
        <f t="shared" si="13"/>
        <v>0</v>
      </c>
      <c r="H248" s="144">
        <f t="shared" si="13"/>
        <v>0</v>
      </c>
      <c r="I248" s="144">
        <f t="shared" si="13"/>
        <v>0</v>
      </c>
      <c r="J248" s="144">
        <f t="shared" si="13"/>
        <v>0</v>
      </c>
      <c r="K248" s="144">
        <f t="shared" si="13"/>
        <v>0</v>
      </c>
      <c r="L248" s="144">
        <f t="shared" si="13"/>
        <v>0</v>
      </c>
      <c r="M248" s="144">
        <f t="shared" si="13"/>
        <v>0</v>
      </c>
      <c r="N248" s="144">
        <f t="shared" si="13"/>
        <v>0</v>
      </c>
      <c r="O248" s="144">
        <f t="shared" si="13"/>
        <v>0</v>
      </c>
      <c r="P248" s="144">
        <f t="shared" si="13"/>
        <v>0</v>
      </c>
      <c r="Q248" s="144">
        <f t="shared" si="13"/>
        <v>0</v>
      </c>
      <c r="R248" s="144">
        <f t="shared" si="13"/>
        <v>0</v>
      </c>
      <c r="S248" s="144">
        <f t="shared" si="13"/>
        <v>0</v>
      </c>
      <c r="T248" s="144">
        <f t="shared" si="13"/>
        <v>0</v>
      </c>
      <c r="U248" s="395"/>
      <c r="V248" s="328"/>
      <c r="W248" s="144">
        <f>SUM(W233:W247)</f>
        <v>0</v>
      </c>
      <c r="X248" s="144">
        <f t="shared" ref="X248:Y248" si="14">SUM(X233:X247)</f>
        <v>0</v>
      </c>
      <c r="Y248" s="144">
        <f t="shared" si="14"/>
        <v>0</v>
      </c>
      <c r="Z248" s="328"/>
      <c r="AA248" s="328"/>
      <c r="AB248" s="349"/>
      <c r="AC248" s="328"/>
    </row>
    <row r="249" spans="1:29" ht="16.5">
      <c r="A249" s="328" t="s">
        <v>886</v>
      </c>
      <c r="B249" s="416" t="s">
        <v>249</v>
      </c>
      <c r="C249" s="420"/>
      <c r="D249" s="144">
        <f>SUM(D232,D248)</f>
        <v>0</v>
      </c>
      <c r="E249" s="144">
        <f t="shared" ref="E249:T249" si="15">SUM(E232,E248)</f>
        <v>0</v>
      </c>
      <c r="F249" s="144">
        <f t="shared" si="15"/>
        <v>0</v>
      </c>
      <c r="G249" s="144">
        <f t="shared" si="15"/>
        <v>0</v>
      </c>
      <c r="H249" s="144">
        <f t="shared" si="15"/>
        <v>0</v>
      </c>
      <c r="I249" s="144">
        <f t="shared" si="15"/>
        <v>0</v>
      </c>
      <c r="J249" s="144">
        <f t="shared" si="15"/>
        <v>0</v>
      </c>
      <c r="K249" s="144">
        <f t="shared" si="15"/>
        <v>0</v>
      </c>
      <c r="L249" s="144">
        <f t="shared" si="15"/>
        <v>0</v>
      </c>
      <c r="M249" s="144">
        <f t="shared" si="15"/>
        <v>0</v>
      </c>
      <c r="N249" s="144">
        <f t="shared" si="15"/>
        <v>0</v>
      </c>
      <c r="O249" s="144">
        <f t="shared" si="15"/>
        <v>0</v>
      </c>
      <c r="P249" s="144">
        <f t="shared" si="15"/>
        <v>0</v>
      </c>
      <c r="Q249" s="144">
        <f t="shared" si="15"/>
        <v>0</v>
      </c>
      <c r="R249" s="144">
        <f t="shared" si="15"/>
        <v>0</v>
      </c>
      <c r="S249" s="144">
        <f t="shared" si="15"/>
        <v>0</v>
      </c>
      <c r="T249" s="144">
        <f t="shared" si="15"/>
        <v>0</v>
      </c>
      <c r="U249" s="395"/>
      <c r="V249" s="423"/>
      <c r="W249" s="144">
        <f t="shared" ref="W249:X249" si="16">SUM(W232,W248)</f>
        <v>0</v>
      </c>
      <c r="X249" s="144">
        <f t="shared" si="16"/>
        <v>0</v>
      </c>
      <c r="Y249" s="144">
        <f>SUM(Y232,Y248)</f>
        <v>0</v>
      </c>
      <c r="Z249" s="147"/>
      <c r="AA249" s="147"/>
      <c r="AB249" s="147"/>
      <c r="AC249" s="328"/>
    </row>
    <row r="250" spans="1:29" ht="16.5">
      <c r="A250" s="328" t="s">
        <v>887</v>
      </c>
      <c r="B250" s="424" t="s">
        <v>562</v>
      </c>
      <c r="C250" s="425"/>
      <c r="D250" s="348"/>
      <c r="E250" s="348"/>
      <c r="F250" s="348"/>
      <c r="G250" s="348"/>
      <c r="H250" s="348"/>
      <c r="I250" s="147"/>
      <c r="J250" s="147"/>
      <c r="K250" s="147"/>
      <c r="L250" s="147"/>
      <c r="M250" s="147"/>
      <c r="N250" s="147"/>
      <c r="O250" s="147"/>
      <c r="P250" s="147"/>
      <c r="Q250" s="147"/>
      <c r="R250" s="147"/>
      <c r="S250" s="147"/>
      <c r="T250" s="147"/>
      <c r="U250" s="328"/>
      <c r="V250" s="328"/>
      <c r="W250" s="328"/>
      <c r="X250" s="328"/>
      <c r="Y250" s="328"/>
      <c r="Z250" s="328"/>
      <c r="AA250" s="328"/>
      <c r="AB250" s="328"/>
      <c r="AC250" s="328"/>
    </row>
    <row r="251" spans="1:29" ht="16.5">
      <c r="A251" s="328" t="s">
        <v>888</v>
      </c>
      <c r="B251" s="328" t="s">
        <v>889</v>
      </c>
      <c r="C251" s="328"/>
      <c r="D251" s="328"/>
      <c r="E251" s="328"/>
      <c r="F251" s="328"/>
      <c r="G251" s="328"/>
      <c r="H251" s="328"/>
      <c r="I251" s="328"/>
      <c r="J251" s="328"/>
      <c r="K251" s="328"/>
      <c r="L251" s="328"/>
      <c r="M251" s="328"/>
      <c r="N251" s="328"/>
      <c r="O251" s="328"/>
      <c r="P251" s="328"/>
      <c r="Q251" s="328"/>
      <c r="R251" s="328"/>
      <c r="S251" s="328"/>
      <c r="T251" s="328"/>
      <c r="U251" s="328"/>
      <c r="V251" s="328"/>
      <c r="W251" s="185" t="str">
        <f>IFERROR(W249/SUM(G249:H249),"")</f>
        <v/>
      </c>
      <c r="X251" s="201"/>
      <c r="Y251" s="328"/>
      <c r="Z251" s="199"/>
      <c r="AA251" s="199"/>
      <c r="AB251" s="199"/>
      <c r="AC251" s="328"/>
    </row>
    <row r="252" spans="1:29" ht="16.5">
      <c r="A252" s="328"/>
      <c r="B252" s="328"/>
      <c r="C252" s="328"/>
      <c r="D252" s="328"/>
      <c r="E252" s="328"/>
      <c r="F252" s="328"/>
      <c r="G252" s="328"/>
      <c r="H252" s="328"/>
      <c r="I252" s="328"/>
      <c r="J252" s="328"/>
      <c r="K252" s="328"/>
      <c r="L252" s="328"/>
      <c r="M252" s="328"/>
      <c r="N252" s="328"/>
      <c r="O252" s="328"/>
      <c r="P252" s="328"/>
      <c r="Q252" s="328"/>
      <c r="R252" s="328"/>
      <c r="S252" s="328"/>
      <c r="T252" s="328"/>
      <c r="U252" s="328"/>
      <c r="V252" s="328"/>
      <c r="W252" s="328"/>
      <c r="X252" s="328"/>
      <c r="Y252" s="328"/>
      <c r="Z252" s="328"/>
      <c r="AA252" s="328"/>
      <c r="AB252" s="328"/>
      <c r="AC252" s="328"/>
    </row>
    <row r="253" spans="1:29" ht="16.5">
      <c r="A253" s="328"/>
      <c r="B253" s="328"/>
      <c r="C253" s="328"/>
      <c r="D253" s="328"/>
      <c r="E253" s="328"/>
      <c r="F253" s="328"/>
      <c r="G253" s="328"/>
      <c r="H253" s="328"/>
      <c r="I253" s="328"/>
      <c r="J253" s="328"/>
      <c r="K253" s="328"/>
      <c r="L253" s="328"/>
      <c r="M253" s="328"/>
      <c r="N253" s="328"/>
      <c r="O253" s="328"/>
      <c r="P253" s="328"/>
      <c r="Q253" s="328"/>
      <c r="R253" s="328"/>
      <c r="S253" s="328"/>
      <c r="T253" s="328"/>
      <c r="U253" s="328"/>
      <c r="V253" s="328"/>
      <c r="W253" s="328"/>
      <c r="X253" s="328"/>
      <c r="Y253" s="328"/>
      <c r="Z253" s="328"/>
      <c r="AA253" s="328"/>
      <c r="AB253" s="328"/>
      <c r="AC253" s="328"/>
    </row>
    <row r="254" spans="1:29" ht="20.25">
      <c r="A254" s="328" t="s">
        <v>890</v>
      </c>
      <c r="B254" s="202" t="s">
        <v>315</v>
      </c>
      <c r="C254" s="356"/>
      <c r="D254" s="356"/>
      <c r="E254" s="356"/>
      <c r="F254" s="356"/>
      <c r="G254" s="356"/>
      <c r="H254" s="356"/>
      <c r="I254" s="356"/>
      <c r="J254" s="356"/>
      <c r="K254" s="356"/>
      <c r="L254" s="356"/>
      <c r="M254" s="356"/>
      <c r="N254" s="356"/>
      <c r="O254" s="356"/>
      <c r="P254" s="356"/>
      <c r="Q254" s="356"/>
      <c r="R254" s="356"/>
      <c r="S254" s="356"/>
      <c r="T254" s="356"/>
      <c r="U254" s="356"/>
      <c r="V254" s="356"/>
      <c r="W254" s="356"/>
      <c r="X254" s="356"/>
      <c r="Y254" s="356"/>
      <c r="Z254" s="356"/>
      <c r="AA254" s="356"/>
      <c r="AB254" s="356"/>
      <c r="AC254" s="328"/>
    </row>
    <row r="255" spans="1:29" ht="27.6" customHeight="1">
      <c r="A255" s="328"/>
      <c r="B255" s="214"/>
      <c r="C255" s="214"/>
      <c r="D255" s="214"/>
      <c r="E255" s="529" t="s">
        <v>553</v>
      </c>
      <c r="F255" s="530"/>
      <c r="G255" s="530"/>
      <c r="H255" s="531"/>
      <c r="I255" s="214"/>
      <c r="J255" s="214"/>
      <c r="K255" s="214"/>
      <c r="L255" s="214"/>
      <c r="M255" s="214"/>
      <c r="N255" s="214"/>
      <c r="O255" s="214"/>
      <c r="P255" s="214"/>
      <c r="Q255" s="214"/>
      <c r="R255" s="214"/>
      <c r="S255" s="214"/>
      <c r="T255" s="214"/>
      <c r="U255" s="214"/>
      <c r="V255" s="214"/>
      <c r="W255" s="214"/>
      <c r="X255" s="214"/>
      <c r="Y255" s="214"/>
      <c r="Z255" s="214"/>
      <c r="AA255" s="214"/>
      <c r="AB255" s="214"/>
      <c r="AC255" s="328"/>
    </row>
    <row r="256" spans="1:29" ht="46.5" customHeight="1">
      <c r="A256" s="328"/>
      <c r="B256" s="214"/>
      <c r="C256" s="215"/>
      <c r="D256" s="214"/>
      <c r="E256" s="529" t="s">
        <v>774</v>
      </c>
      <c r="F256" s="530"/>
      <c r="G256" s="531"/>
      <c r="H256" s="118" t="s">
        <v>775</v>
      </c>
      <c r="I256" s="532" t="s">
        <v>776</v>
      </c>
      <c r="J256" s="532"/>
      <c r="K256" s="532"/>
      <c r="L256" s="532"/>
      <c r="M256" s="532"/>
      <c r="N256" s="532"/>
      <c r="O256" s="532"/>
      <c r="P256" s="532"/>
      <c r="Q256" s="532"/>
      <c r="R256" s="532"/>
      <c r="S256" s="532"/>
      <c r="T256" s="532"/>
      <c r="U256" s="215"/>
      <c r="V256" s="215"/>
      <c r="W256" s="215"/>
      <c r="X256" s="215"/>
      <c r="Y256" s="215"/>
      <c r="Z256" s="529" t="s">
        <v>554</v>
      </c>
      <c r="AA256" s="530"/>
      <c r="AB256" s="531"/>
      <c r="AC256" s="328"/>
    </row>
    <row r="257" spans="1:29" ht="100.5" customHeight="1">
      <c r="A257" s="328"/>
      <c r="B257" s="216" t="s">
        <v>777</v>
      </c>
      <c r="C257" s="204" t="s">
        <v>556</v>
      </c>
      <c r="D257" s="118" t="s">
        <v>557</v>
      </c>
      <c r="E257" s="205" t="s">
        <v>558</v>
      </c>
      <c r="F257" s="118" t="s">
        <v>559</v>
      </c>
      <c r="G257" s="118" t="s">
        <v>560</v>
      </c>
      <c r="H257" s="118" t="s">
        <v>560</v>
      </c>
      <c r="I257" s="206" t="s">
        <v>778</v>
      </c>
      <c r="J257" s="207" t="s">
        <v>779</v>
      </c>
      <c r="K257" s="207" t="s">
        <v>780</v>
      </c>
      <c r="L257" s="207" t="s">
        <v>781</v>
      </c>
      <c r="M257" s="207" t="s">
        <v>782</v>
      </c>
      <c r="N257" s="207" t="s">
        <v>783</v>
      </c>
      <c r="O257" s="207" t="s">
        <v>784</v>
      </c>
      <c r="P257" s="207" t="s">
        <v>785</v>
      </c>
      <c r="Q257" s="206" t="s">
        <v>786</v>
      </c>
      <c r="R257" s="206" t="s">
        <v>787</v>
      </c>
      <c r="S257" s="206" t="s">
        <v>788</v>
      </c>
      <c r="T257" s="206" t="s">
        <v>789</v>
      </c>
      <c r="U257" s="208" t="s">
        <v>562</v>
      </c>
      <c r="V257" s="208" t="s">
        <v>790</v>
      </c>
      <c r="W257" s="118" t="s">
        <v>791</v>
      </c>
      <c r="X257" s="118" t="s">
        <v>564</v>
      </c>
      <c r="Y257" s="118" t="s">
        <v>792</v>
      </c>
      <c r="Z257" s="118" t="s">
        <v>553</v>
      </c>
      <c r="AA257" s="118" t="s">
        <v>566</v>
      </c>
      <c r="AB257" s="118" t="s">
        <v>567</v>
      </c>
      <c r="AC257" s="328"/>
    </row>
    <row r="258" spans="1:29" ht="34.5">
      <c r="A258" s="328"/>
      <c r="B258" s="325"/>
      <c r="C258" s="209" t="s">
        <v>576</v>
      </c>
      <c r="D258" s="210" t="s">
        <v>219</v>
      </c>
      <c r="E258" s="210" t="s">
        <v>219</v>
      </c>
      <c r="F258" s="210" t="s">
        <v>219</v>
      </c>
      <c r="G258" s="210" t="s">
        <v>219</v>
      </c>
      <c r="H258" s="210" t="s">
        <v>219</v>
      </c>
      <c r="I258" s="210" t="s">
        <v>219</v>
      </c>
      <c r="J258" s="210" t="s">
        <v>219</v>
      </c>
      <c r="K258" s="210" t="s">
        <v>219</v>
      </c>
      <c r="L258" s="210" t="s">
        <v>219</v>
      </c>
      <c r="M258" s="210" t="s">
        <v>219</v>
      </c>
      <c r="N258" s="210" t="s">
        <v>219</v>
      </c>
      <c r="O258" s="210" t="s">
        <v>219</v>
      </c>
      <c r="P258" s="210" t="s">
        <v>219</v>
      </c>
      <c r="Q258" s="210" t="s">
        <v>219</v>
      </c>
      <c r="R258" s="210" t="s">
        <v>219</v>
      </c>
      <c r="S258" s="210" t="s">
        <v>219</v>
      </c>
      <c r="T258" s="210" t="s">
        <v>219</v>
      </c>
      <c r="U258" s="209" t="s">
        <v>576</v>
      </c>
      <c r="V258" s="211" t="s">
        <v>793</v>
      </c>
      <c r="W258" s="210" t="s">
        <v>219</v>
      </c>
      <c r="X258" s="210" t="s">
        <v>219</v>
      </c>
      <c r="Y258" s="210" t="s">
        <v>219</v>
      </c>
      <c r="Z258" s="210" t="s">
        <v>219</v>
      </c>
      <c r="AA258" s="210" t="s">
        <v>219</v>
      </c>
      <c r="AB258" s="210" t="s">
        <v>219</v>
      </c>
      <c r="AC258" s="328"/>
    </row>
    <row r="259" spans="1:29" ht="16.5" hidden="1">
      <c r="A259" s="328"/>
      <c r="B259" s="416"/>
      <c r="C259" s="417"/>
      <c r="D259" s="418"/>
      <c r="E259" s="418"/>
      <c r="F259" s="418"/>
      <c r="G259" s="418"/>
      <c r="H259" s="418"/>
      <c r="I259" s="418"/>
      <c r="J259" s="418"/>
      <c r="K259" s="418"/>
      <c r="L259" s="418"/>
      <c r="M259" s="418"/>
      <c r="N259" s="418"/>
      <c r="O259" s="418"/>
      <c r="P259" s="418"/>
      <c r="Q259" s="418"/>
      <c r="R259" s="418"/>
      <c r="S259" s="418"/>
      <c r="T259" s="418"/>
      <c r="U259" s="412"/>
      <c r="V259" s="412"/>
      <c r="W259" s="418"/>
      <c r="X259" s="418"/>
      <c r="Y259" s="418"/>
      <c r="Z259" s="330"/>
      <c r="AA259" s="330"/>
      <c r="AB259" s="332"/>
      <c r="AC259" s="328"/>
    </row>
    <row r="260" spans="1:29" ht="16.5">
      <c r="A260" s="328" t="s">
        <v>891</v>
      </c>
      <c r="B260" s="419" t="s">
        <v>795</v>
      </c>
      <c r="C260" s="420"/>
      <c r="D260" s="147"/>
      <c r="E260" s="147"/>
      <c r="F260" s="147"/>
      <c r="G260" s="147"/>
      <c r="H260" s="147"/>
      <c r="I260" s="147"/>
      <c r="J260" s="147"/>
      <c r="K260" s="147"/>
      <c r="L260" s="147"/>
      <c r="M260" s="147"/>
      <c r="N260" s="147"/>
      <c r="O260" s="147"/>
      <c r="P260" s="147"/>
      <c r="Q260" s="147"/>
      <c r="R260" s="147"/>
      <c r="S260" s="147"/>
      <c r="T260" s="147"/>
      <c r="U260" s="395"/>
      <c r="V260" s="328"/>
      <c r="W260" s="137"/>
      <c r="X260" s="137"/>
      <c r="Y260" s="137"/>
      <c r="Z260" s="328"/>
      <c r="AA260" s="328"/>
      <c r="AB260" s="421"/>
      <c r="AC260" s="328"/>
    </row>
    <row r="261" spans="1:29" ht="16.5">
      <c r="A261" s="328" t="s">
        <v>892</v>
      </c>
      <c r="B261" s="419" t="s">
        <v>797</v>
      </c>
      <c r="C261" s="420"/>
      <c r="D261" s="147"/>
      <c r="E261" s="147"/>
      <c r="F261" s="147"/>
      <c r="G261" s="147"/>
      <c r="H261" s="147"/>
      <c r="I261" s="147"/>
      <c r="J261" s="147"/>
      <c r="K261" s="147"/>
      <c r="L261" s="147"/>
      <c r="M261" s="147"/>
      <c r="N261" s="147"/>
      <c r="O261" s="147"/>
      <c r="P261" s="147"/>
      <c r="Q261" s="147"/>
      <c r="R261" s="147"/>
      <c r="S261" s="147"/>
      <c r="T261" s="147"/>
      <c r="U261" s="395"/>
      <c r="V261" s="328"/>
      <c r="W261" s="147"/>
      <c r="X261" s="147"/>
      <c r="Y261" s="147"/>
      <c r="Z261" s="328"/>
      <c r="AA261" s="328"/>
      <c r="AB261" s="421"/>
      <c r="AC261" s="328"/>
    </row>
    <row r="262" spans="1:29" ht="16.5">
      <c r="A262" s="328" t="s">
        <v>893</v>
      </c>
      <c r="B262" s="419" t="s">
        <v>799</v>
      </c>
      <c r="C262" s="420"/>
      <c r="D262" s="147"/>
      <c r="E262" s="147"/>
      <c r="F262" s="147"/>
      <c r="G262" s="147"/>
      <c r="H262" s="147"/>
      <c r="I262" s="147"/>
      <c r="J262" s="147"/>
      <c r="K262" s="147"/>
      <c r="L262" s="147"/>
      <c r="M262" s="147"/>
      <c r="N262" s="147"/>
      <c r="O262" s="147"/>
      <c r="P262" s="147"/>
      <c r="Q262" s="147"/>
      <c r="R262" s="147"/>
      <c r="S262" s="147"/>
      <c r="T262" s="147"/>
      <c r="U262" s="395"/>
      <c r="V262" s="328"/>
      <c r="W262" s="147"/>
      <c r="X262" s="147"/>
      <c r="Y262" s="147"/>
      <c r="Z262" s="328"/>
      <c r="AA262" s="328"/>
      <c r="AB262" s="421"/>
      <c r="AC262" s="328"/>
    </row>
    <row r="263" spans="1:29" ht="16.5">
      <c r="A263" s="328" t="s">
        <v>894</v>
      </c>
      <c r="B263" s="419" t="s">
        <v>801</v>
      </c>
      <c r="C263" s="420"/>
      <c r="D263" s="147"/>
      <c r="E263" s="147"/>
      <c r="F263" s="147"/>
      <c r="G263" s="147"/>
      <c r="H263" s="147"/>
      <c r="I263" s="147"/>
      <c r="J263" s="147"/>
      <c r="K263" s="147"/>
      <c r="L263" s="147"/>
      <c r="M263" s="147"/>
      <c r="N263" s="147"/>
      <c r="O263" s="147"/>
      <c r="P263" s="147"/>
      <c r="Q263" s="147"/>
      <c r="R263" s="147"/>
      <c r="S263" s="147"/>
      <c r="T263" s="147"/>
      <c r="U263" s="395"/>
      <c r="V263" s="328"/>
      <c r="W263" s="147"/>
      <c r="X263" s="147"/>
      <c r="Y263" s="147"/>
      <c r="Z263" s="328"/>
      <c r="AA263" s="328"/>
      <c r="AB263" s="421"/>
      <c r="AC263" s="328"/>
    </row>
    <row r="264" spans="1:29" ht="16.5">
      <c r="A264" s="328" t="s">
        <v>895</v>
      </c>
      <c r="B264" s="419" t="s">
        <v>803</v>
      </c>
      <c r="C264" s="420"/>
      <c r="D264" s="147"/>
      <c r="E264" s="147"/>
      <c r="F264" s="147"/>
      <c r="G264" s="147"/>
      <c r="H264" s="147"/>
      <c r="I264" s="147"/>
      <c r="J264" s="147"/>
      <c r="K264" s="147"/>
      <c r="L264" s="147"/>
      <c r="M264" s="147"/>
      <c r="N264" s="147"/>
      <c r="O264" s="147"/>
      <c r="P264" s="147"/>
      <c r="Q264" s="147"/>
      <c r="R264" s="147"/>
      <c r="S264" s="147"/>
      <c r="T264" s="147"/>
      <c r="U264" s="395"/>
      <c r="V264" s="328"/>
      <c r="W264" s="147"/>
      <c r="X264" s="147"/>
      <c r="Y264" s="147"/>
      <c r="Z264" s="328"/>
      <c r="AA264" s="328"/>
      <c r="AB264" s="421"/>
      <c r="AC264" s="328"/>
    </row>
    <row r="265" spans="1:29" ht="16.5">
      <c r="A265" s="328" t="s">
        <v>896</v>
      </c>
      <c r="B265" s="419" t="s">
        <v>805</v>
      </c>
      <c r="C265" s="420"/>
      <c r="D265" s="147"/>
      <c r="E265" s="147"/>
      <c r="F265" s="147"/>
      <c r="G265" s="147"/>
      <c r="H265" s="147"/>
      <c r="I265" s="147"/>
      <c r="J265" s="147"/>
      <c r="K265" s="147"/>
      <c r="L265" s="147"/>
      <c r="M265" s="147"/>
      <c r="N265" s="147"/>
      <c r="O265" s="147"/>
      <c r="P265" s="147"/>
      <c r="Q265" s="147"/>
      <c r="R265" s="147"/>
      <c r="S265" s="147"/>
      <c r="T265" s="147"/>
      <c r="U265" s="395"/>
      <c r="V265" s="328"/>
      <c r="W265" s="147"/>
      <c r="X265" s="147"/>
      <c r="Y265" s="147"/>
      <c r="Z265" s="328"/>
      <c r="AA265" s="328"/>
      <c r="AB265" s="421"/>
      <c r="AC265" s="328"/>
    </row>
    <row r="266" spans="1:29" ht="16.5">
      <c r="A266" s="328" t="s">
        <v>897</v>
      </c>
      <c r="B266" s="419" t="s">
        <v>807</v>
      </c>
      <c r="C266" s="420"/>
      <c r="D266" s="147"/>
      <c r="E266" s="147"/>
      <c r="F266" s="147"/>
      <c r="G266" s="147"/>
      <c r="H266" s="147"/>
      <c r="I266" s="147"/>
      <c r="J266" s="147"/>
      <c r="K266" s="147"/>
      <c r="L266" s="147"/>
      <c r="M266" s="147"/>
      <c r="N266" s="147"/>
      <c r="O266" s="147"/>
      <c r="P266" s="147"/>
      <c r="Q266" s="147"/>
      <c r="R266" s="147"/>
      <c r="S266" s="147"/>
      <c r="T266" s="147"/>
      <c r="U266" s="395"/>
      <c r="V266" s="328"/>
      <c r="W266" s="147"/>
      <c r="X266" s="147"/>
      <c r="Y266" s="147"/>
      <c r="Z266" s="328"/>
      <c r="AA266" s="328"/>
      <c r="AB266" s="421"/>
      <c r="AC266" s="328"/>
    </row>
    <row r="267" spans="1:29" ht="16.5">
      <c r="A267" s="328" t="s">
        <v>898</v>
      </c>
      <c r="B267" s="419" t="s">
        <v>809</v>
      </c>
      <c r="C267" s="420"/>
      <c r="D267" s="147"/>
      <c r="E267" s="147"/>
      <c r="F267" s="147"/>
      <c r="G267" s="147"/>
      <c r="H267" s="147"/>
      <c r="I267" s="147"/>
      <c r="J267" s="147"/>
      <c r="K267" s="147"/>
      <c r="L267" s="147"/>
      <c r="M267" s="147"/>
      <c r="N267" s="147"/>
      <c r="O267" s="147"/>
      <c r="P267" s="147"/>
      <c r="Q267" s="147"/>
      <c r="R267" s="147"/>
      <c r="S267" s="147"/>
      <c r="T267" s="147"/>
      <c r="U267" s="395"/>
      <c r="V267" s="328"/>
      <c r="W267" s="147"/>
      <c r="X267" s="147"/>
      <c r="Y267" s="147"/>
      <c r="Z267" s="328"/>
      <c r="AA267" s="328"/>
      <c r="AB267" s="421"/>
      <c r="AC267" s="328"/>
    </row>
    <row r="268" spans="1:29" ht="16.5">
      <c r="A268" s="328" t="s">
        <v>899</v>
      </c>
      <c r="B268" s="419" t="s">
        <v>811</v>
      </c>
      <c r="C268" s="420"/>
      <c r="D268" s="147"/>
      <c r="E268" s="147"/>
      <c r="F268" s="147"/>
      <c r="G268" s="147"/>
      <c r="H268" s="147"/>
      <c r="I268" s="147"/>
      <c r="J268" s="147"/>
      <c r="K268" s="147"/>
      <c r="L268" s="147"/>
      <c r="M268" s="147"/>
      <c r="N268" s="147"/>
      <c r="O268" s="147"/>
      <c r="P268" s="147"/>
      <c r="Q268" s="147"/>
      <c r="R268" s="147"/>
      <c r="S268" s="147"/>
      <c r="T268" s="147"/>
      <c r="U268" s="395"/>
      <c r="V268" s="328"/>
      <c r="W268" s="147"/>
      <c r="X268" s="147"/>
      <c r="Y268" s="147"/>
      <c r="Z268" s="328"/>
      <c r="AA268" s="328"/>
      <c r="AB268" s="421"/>
      <c r="AC268" s="328"/>
    </row>
    <row r="269" spans="1:29" ht="16.5">
      <c r="A269" s="328" t="s">
        <v>900</v>
      </c>
      <c r="B269" s="419" t="s">
        <v>813</v>
      </c>
      <c r="C269" s="420"/>
      <c r="D269" s="147"/>
      <c r="E269" s="147"/>
      <c r="F269" s="147"/>
      <c r="G269" s="147"/>
      <c r="H269" s="147"/>
      <c r="I269" s="147"/>
      <c r="J269" s="147"/>
      <c r="K269" s="147"/>
      <c r="L269" s="147"/>
      <c r="M269" s="147"/>
      <c r="N269" s="147"/>
      <c r="O269" s="147"/>
      <c r="P269" s="147"/>
      <c r="Q269" s="147"/>
      <c r="R269" s="147"/>
      <c r="S269" s="147"/>
      <c r="T269" s="147"/>
      <c r="U269" s="395"/>
      <c r="V269" s="328"/>
      <c r="W269" s="147"/>
      <c r="X269" s="147"/>
      <c r="Y269" s="147"/>
      <c r="Z269" s="328"/>
      <c r="AA269" s="328"/>
      <c r="AB269" s="421"/>
      <c r="AC269" s="328"/>
    </row>
    <row r="270" spans="1:29" ht="16.5">
      <c r="A270" s="328" t="s">
        <v>901</v>
      </c>
      <c r="B270" s="419" t="s">
        <v>815</v>
      </c>
      <c r="C270" s="420"/>
      <c r="D270" s="147"/>
      <c r="E270" s="147"/>
      <c r="F270" s="147"/>
      <c r="G270" s="147"/>
      <c r="H270" s="147"/>
      <c r="I270" s="147"/>
      <c r="J270" s="147"/>
      <c r="K270" s="147"/>
      <c r="L270" s="147"/>
      <c r="M270" s="147"/>
      <c r="N270" s="147"/>
      <c r="O270" s="147"/>
      <c r="P270" s="147"/>
      <c r="Q270" s="147"/>
      <c r="R270" s="147"/>
      <c r="S270" s="147"/>
      <c r="T270" s="147"/>
      <c r="U270" s="395"/>
      <c r="V270" s="328"/>
      <c r="W270" s="147"/>
      <c r="X270" s="147"/>
      <c r="Y270" s="147"/>
      <c r="Z270" s="328"/>
      <c r="AA270" s="328"/>
      <c r="AB270" s="421"/>
      <c r="AC270" s="328"/>
    </row>
    <row r="271" spans="1:29" ht="16.5">
      <c r="A271" s="328" t="s">
        <v>902</v>
      </c>
      <c r="B271" s="419" t="s">
        <v>817</v>
      </c>
      <c r="C271" s="420"/>
      <c r="D271" s="147"/>
      <c r="E271" s="147"/>
      <c r="F271" s="147"/>
      <c r="G271" s="147"/>
      <c r="H271" s="147"/>
      <c r="I271" s="147"/>
      <c r="J271" s="147"/>
      <c r="K271" s="147"/>
      <c r="L271" s="147"/>
      <c r="M271" s="147"/>
      <c r="N271" s="147"/>
      <c r="O271" s="147"/>
      <c r="P271" s="147"/>
      <c r="Q271" s="147"/>
      <c r="R271" s="147"/>
      <c r="S271" s="147"/>
      <c r="T271" s="147"/>
      <c r="U271" s="395"/>
      <c r="V271" s="328"/>
      <c r="W271" s="147"/>
      <c r="X271" s="147"/>
      <c r="Y271" s="147"/>
      <c r="Z271" s="328"/>
      <c r="AA271" s="328"/>
      <c r="AB271" s="421"/>
      <c r="AC271" s="328"/>
    </row>
    <row r="272" spans="1:29" ht="16.5">
      <c r="A272" s="328" t="s">
        <v>903</v>
      </c>
      <c r="B272" s="419" t="s">
        <v>819</v>
      </c>
      <c r="C272" s="420"/>
      <c r="D272" s="147"/>
      <c r="E272" s="147"/>
      <c r="F272" s="147"/>
      <c r="G272" s="147"/>
      <c r="H272" s="147"/>
      <c r="I272" s="147"/>
      <c r="J272" s="147"/>
      <c r="K272" s="147"/>
      <c r="L272" s="147"/>
      <c r="M272" s="147"/>
      <c r="N272" s="147"/>
      <c r="O272" s="147"/>
      <c r="P272" s="147"/>
      <c r="Q272" s="147"/>
      <c r="R272" s="147"/>
      <c r="S272" s="147"/>
      <c r="T272" s="147"/>
      <c r="U272" s="395"/>
      <c r="V272" s="328"/>
      <c r="W272" s="147"/>
      <c r="X272" s="147"/>
      <c r="Y272" s="147"/>
      <c r="Z272" s="328"/>
      <c r="AA272" s="328"/>
      <c r="AB272" s="421"/>
      <c r="AC272" s="328"/>
    </row>
    <row r="273" spans="1:29" ht="16.5">
      <c r="A273" s="328" t="s">
        <v>904</v>
      </c>
      <c r="B273" s="419" t="s">
        <v>821</v>
      </c>
      <c r="C273" s="420"/>
      <c r="D273" s="147"/>
      <c r="E273" s="147"/>
      <c r="F273" s="147"/>
      <c r="G273" s="147"/>
      <c r="H273" s="147"/>
      <c r="I273" s="147"/>
      <c r="J273" s="147"/>
      <c r="K273" s="147"/>
      <c r="L273" s="147"/>
      <c r="M273" s="147"/>
      <c r="N273" s="147"/>
      <c r="O273" s="147"/>
      <c r="P273" s="147"/>
      <c r="Q273" s="147"/>
      <c r="R273" s="147"/>
      <c r="S273" s="147"/>
      <c r="T273" s="147"/>
      <c r="U273" s="395"/>
      <c r="V273" s="328"/>
      <c r="W273" s="147"/>
      <c r="X273" s="147"/>
      <c r="Y273" s="147"/>
      <c r="Z273" s="328"/>
      <c r="AA273" s="328"/>
      <c r="AB273" s="421"/>
      <c r="AC273" s="328"/>
    </row>
    <row r="274" spans="1:29" ht="16.5">
      <c r="A274" s="328" t="s">
        <v>905</v>
      </c>
      <c r="B274" s="419" t="s">
        <v>823</v>
      </c>
      <c r="C274" s="420"/>
      <c r="D274" s="147"/>
      <c r="E274" s="147"/>
      <c r="F274" s="147"/>
      <c r="G274" s="147"/>
      <c r="H274" s="147"/>
      <c r="I274" s="147"/>
      <c r="J274" s="147"/>
      <c r="K274" s="147"/>
      <c r="L274" s="147"/>
      <c r="M274" s="147"/>
      <c r="N274" s="147"/>
      <c r="O274" s="147"/>
      <c r="P274" s="147"/>
      <c r="Q274" s="147"/>
      <c r="R274" s="147"/>
      <c r="S274" s="147"/>
      <c r="T274" s="147"/>
      <c r="U274" s="395"/>
      <c r="V274" s="328"/>
      <c r="W274" s="147"/>
      <c r="X274" s="147"/>
      <c r="Y274" s="147"/>
      <c r="Z274" s="328"/>
      <c r="AA274" s="328"/>
      <c r="AB274" s="421"/>
      <c r="AC274" s="328"/>
    </row>
    <row r="275" spans="1:29" ht="16.5">
      <c r="A275" s="328" t="s">
        <v>906</v>
      </c>
      <c r="B275" s="419" t="s">
        <v>825</v>
      </c>
      <c r="C275" s="420"/>
      <c r="D275" s="147"/>
      <c r="E275" s="147"/>
      <c r="F275" s="147"/>
      <c r="G275" s="147"/>
      <c r="H275" s="147"/>
      <c r="I275" s="147"/>
      <c r="J275" s="147"/>
      <c r="K275" s="147"/>
      <c r="L275" s="147"/>
      <c r="M275" s="147"/>
      <c r="N275" s="147"/>
      <c r="O275" s="147"/>
      <c r="P275" s="147"/>
      <c r="Q275" s="147"/>
      <c r="R275" s="147"/>
      <c r="S275" s="147"/>
      <c r="T275" s="147"/>
      <c r="U275" s="395"/>
      <c r="V275" s="328"/>
      <c r="W275" s="147"/>
      <c r="X275" s="147"/>
      <c r="Y275" s="147"/>
      <c r="Z275" s="328"/>
      <c r="AA275" s="328"/>
      <c r="AB275" s="421"/>
      <c r="AC275" s="328"/>
    </row>
    <row r="276" spans="1:29" ht="16.5">
      <c r="A276" s="328" t="s">
        <v>907</v>
      </c>
      <c r="B276" s="419" t="s">
        <v>827</v>
      </c>
      <c r="C276" s="420"/>
      <c r="D276" s="147"/>
      <c r="E276" s="147"/>
      <c r="F276" s="147"/>
      <c r="G276" s="147"/>
      <c r="H276" s="147"/>
      <c r="I276" s="147"/>
      <c r="J276" s="147"/>
      <c r="K276" s="147"/>
      <c r="L276" s="147"/>
      <c r="M276" s="147"/>
      <c r="N276" s="147"/>
      <c r="O276" s="147"/>
      <c r="P276" s="147"/>
      <c r="Q276" s="147"/>
      <c r="R276" s="147"/>
      <c r="S276" s="147"/>
      <c r="T276" s="147"/>
      <c r="U276" s="395"/>
      <c r="V276" s="328"/>
      <c r="W276" s="147"/>
      <c r="X276" s="147"/>
      <c r="Y276" s="147"/>
      <c r="Z276" s="328"/>
      <c r="AA276" s="328"/>
      <c r="AB276" s="421"/>
      <c r="AC276" s="328"/>
    </row>
    <row r="277" spans="1:29" ht="16.5">
      <c r="A277" s="328" t="s">
        <v>908</v>
      </c>
      <c r="B277" s="419" t="s">
        <v>829</v>
      </c>
      <c r="C277" s="420"/>
      <c r="D277" s="147"/>
      <c r="E277" s="147"/>
      <c r="F277" s="147"/>
      <c r="G277" s="147"/>
      <c r="H277" s="147"/>
      <c r="I277" s="147"/>
      <c r="J277" s="147"/>
      <c r="K277" s="147"/>
      <c r="L277" s="147"/>
      <c r="M277" s="147"/>
      <c r="N277" s="147"/>
      <c r="O277" s="147"/>
      <c r="P277" s="147"/>
      <c r="Q277" s="147"/>
      <c r="R277" s="147"/>
      <c r="S277" s="147"/>
      <c r="T277" s="147"/>
      <c r="U277" s="395"/>
      <c r="V277" s="328"/>
      <c r="W277" s="147"/>
      <c r="X277" s="147"/>
      <c r="Y277" s="147"/>
      <c r="Z277" s="328"/>
      <c r="AA277" s="328"/>
      <c r="AB277" s="421"/>
      <c r="AC277" s="328"/>
    </row>
    <row r="278" spans="1:29" ht="16.5">
      <c r="A278" s="328" t="s">
        <v>909</v>
      </c>
      <c r="B278" s="419" t="s">
        <v>831</v>
      </c>
      <c r="C278" s="420"/>
      <c r="D278" s="147"/>
      <c r="E278" s="147"/>
      <c r="F278" s="147"/>
      <c r="G278" s="147"/>
      <c r="H278" s="147"/>
      <c r="I278" s="147"/>
      <c r="J278" s="147"/>
      <c r="K278" s="147"/>
      <c r="L278" s="147"/>
      <c r="M278" s="147"/>
      <c r="N278" s="147"/>
      <c r="O278" s="147"/>
      <c r="P278" s="147"/>
      <c r="Q278" s="147"/>
      <c r="R278" s="147"/>
      <c r="S278" s="147"/>
      <c r="T278" s="147"/>
      <c r="U278" s="395"/>
      <c r="V278" s="328"/>
      <c r="W278" s="147"/>
      <c r="X278" s="147"/>
      <c r="Y278" s="147"/>
      <c r="Z278" s="328"/>
      <c r="AA278" s="328"/>
      <c r="AB278" s="421"/>
      <c r="AC278" s="328"/>
    </row>
    <row r="279" spans="1:29" ht="16.5">
      <c r="A279" s="328" t="s">
        <v>910</v>
      </c>
      <c r="B279" s="419" t="s">
        <v>833</v>
      </c>
      <c r="C279" s="420"/>
      <c r="D279" s="147"/>
      <c r="E279" s="147"/>
      <c r="F279" s="147"/>
      <c r="G279" s="147"/>
      <c r="H279" s="147"/>
      <c r="I279" s="147"/>
      <c r="J279" s="147"/>
      <c r="K279" s="147"/>
      <c r="L279" s="147"/>
      <c r="M279" s="147"/>
      <c r="N279" s="147"/>
      <c r="O279" s="147"/>
      <c r="P279" s="147"/>
      <c r="Q279" s="147"/>
      <c r="R279" s="147"/>
      <c r="S279" s="147"/>
      <c r="T279" s="147"/>
      <c r="U279" s="395"/>
      <c r="V279" s="328"/>
      <c r="W279" s="147"/>
      <c r="X279" s="147"/>
      <c r="Y279" s="147"/>
      <c r="Z279" s="328"/>
      <c r="AA279" s="328"/>
      <c r="AB279" s="421"/>
      <c r="AC279" s="328"/>
    </row>
    <row r="280" spans="1:29" ht="16.5">
      <c r="A280" s="328" t="s">
        <v>911</v>
      </c>
      <c r="B280" s="419" t="s">
        <v>835</v>
      </c>
      <c r="C280" s="420"/>
      <c r="D280" s="147"/>
      <c r="E280" s="147"/>
      <c r="F280" s="147"/>
      <c r="G280" s="147"/>
      <c r="H280" s="147"/>
      <c r="I280" s="147"/>
      <c r="J280" s="147"/>
      <c r="K280" s="147"/>
      <c r="L280" s="147"/>
      <c r="M280" s="147"/>
      <c r="N280" s="147"/>
      <c r="O280" s="147"/>
      <c r="P280" s="147"/>
      <c r="Q280" s="147"/>
      <c r="R280" s="147"/>
      <c r="S280" s="147"/>
      <c r="T280" s="147"/>
      <c r="U280" s="395"/>
      <c r="V280" s="328"/>
      <c r="W280" s="147"/>
      <c r="X280" s="147"/>
      <c r="Y280" s="147"/>
      <c r="Z280" s="328"/>
      <c r="AA280" s="328"/>
      <c r="AB280" s="421"/>
      <c r="AC280" s="328"/>
    </row>
    <row r="281" spans="1:29" ht="16.5">
      <c r="A281" s="328" t="s">
        <v>912</v>
      </c>
      <c r="B281" s="419" t="s">
        <v>837</v>
      </c>
      <c r="C281" s="420"/>
      <c r="D281" s="147"/>
      <c r="E281" s="147"/>
      <c r="F281" s="147"/>
      <c r="G281" s="147"/>
      <c r="H281" s="147"/>
      <c r="I281" s="147"/>
      <c r="J281" s="147"/>
      <c r="K281" s="147"/>
      <c r="L281" s="147"/>
      <c r="M281" s="147"/>
      <c r="N281" s="147"/>
      <c r="O281" s="147"/>
      <c r="P281" s="147"/>
      <c r="Q281" s="147"/>
      <c r="R281" s="147"/>
      <c r="S281" s="147"/>
      <c r="T281" s="147"/>
      <c r="U281" s="395"/>
      <c r="V281" s="328"/>
      <c r="W281" s="147"/>
      <c r="X281" s="147"/>
      <c r="Y281" s="147"/>
      <c r="Z281" s="328"/>
      <c r="AA281" s="328"/>
      <c r="AB281" s="421"/>
      <c r="AC281" s="328"/>
    </row>
    <row r="282" spans="1:29" ht="16.5">
      <c r="A282" s="328" t="s">
        <v>913</v>
      </c>
      <c r="B282" s="419" t="s">
        <v>839</v>
      </c>
      <c r="C282" s="420"/>
      <c r="D282" s="147"/>
      <c r="E282" s="147"/>
      <c r="F282" s="147"/>
      <c r="G282" s="147"/>
      <c r="H282" s="147"/>
      <c r="I282" s="147"/>
      <c r="J282" s="147"/>
      <c r="K282" s="147"/>
      <c r="L282" s="147"/>
      <c r="M282" s="147"/>
      <c r="N282" s="147"/>
      <c r="O282" s="147"/>
      <c r="P282" s="147"/>
      <c r="Q282" s="147"/>
      <c r="R282" s="147"/>
      <c r="S282" s="147"/>
      <c r="T282" s="147"/>
      <c r="U282" s="395"/>
      <c r="V282" s="328"/>
      <c r="W282" s="147"/>
      <c r="X282" s="147"/>
      <c r="Y282" s="147"/>
      <c r="Z282" s="328"/>
      <c r="AA282" s="328"/>
      <c r="AB282" s="421"/>
      <c r="AC282" s="328"/>
    </row>
    <row r="283" spans="1:29" ht="16.5">
      <c r="A283" s="328" t="s">
        <v>914</v>
      </c>
      <c r="B283" s="419" t="s">
        <v>841</v>
      </c>
      <c r="C283" s="420"/>
      <c r="D283" s="147"/>
      <c r="E283" s="147"/>
      <c r="F283" s="147"/>
      <c r="G283" s="147"/>
      <c r="H283" s="147"/>
      <c r="I283" s="147"/>
      <c r="J283" s="147"/>
      <c r="K283" s="147"/>
      <c r="L283" s="147"/>
      <c r="M283" s="147"/>
      <c r="N283" s="147"/>
      <c r="O283" s="147"/>
      <c r="P283" s="147"/>
      <c r="Q283" s="147"/>
      <c r="R283" s="147"/>
      <c r="S283" s="147"/>
      <c r="T283" s="147"/>
      <c r="U283" s="395"/>
      <c r="V283" s="328"/>
      <c r="W283" s="147"/>
      <c r="X283" s="147"/>
      <c r="Y283" s="147"/>
      <c r="Z283" s="328"/>
      <c r="AA283" s="328"/>
      <c r="AB283" s="421"/>
      <c r="AC283" s="328"/>
    </row>
    <row r="284" spans="1:29" ht="16.5">
      <c r="A284" s="328" t="s">
        <v>915</v>
      </c>
      <c r="B284" s="419" t="s">
        <v>843</v>
      </c>
      <c r="C284" s="420"/>
      <c r="D284" s="147"/>
      <c r="E284" s="147"/>
      <c r="F284" s="147"/>
      <c r="G284" s="147"/>
      <c r="H284" s="147"/>
      <c r="I284" s="147"/>
      <c r="J284" s="147"/>
      <c r="K284" s="147"/>
      <c r="L284" s="147"/>
      <c r="M284" s="147"/>
      <c r="N284" s="147"/>
      <c r="O284" s="147"/>
      <c r="P284" s="147"/>
      <c r="Q284" s="147"/>
      <c r="R284" s="147"/>
      <c r="S284" s="147"/>
      <c r="T284" s="147"/>
      <c r="U284" s="395"/>
      <c r="V284" s="328"/>
      <c r="W284" s="147"/>
      <c r="X284" s="147"/>
      <c r="Y284" s="147"/>
      <c r="Z284" s="328"/>
      <c r="AA284" s="328"/>
      <c r="AB284" s="421"/>
      <c r="AC284" s="328"/>
    </row>
    <row r="285" spans="1:29" ht="16.5">
      <c r="A285" s="328" t="s">
        <v>916</v>
      </c>
      <c r="B285" s="419" t="s">
        <v>845</v>
      </c>
      <c r="C285" s="420"/>
      <c r="D285" s="147"/>
      <c r="E285" s="147"/>
      <c r="F285" s="147"/>
      <c r="G285" s="147"/>
      <c r="H285" s="147"/>
      <c r="I285" s="147"/>
      <c r="J285" s="147"/>
      <c r="K285" s="147"/>
      <c r="L285" s="147"/>
      <c r="M285" s="147"/>
      <c r="N285" s="147"/>
      <c r="O285" s="147"/>
      <c r="P285" s="147"/>
      <c r="Q285" s="147"/>
      <c r="R285" s="147"/>
      <c r="S285" s="147"/>
      <c r="T285" s="147"/>
      <c r="U285" s="395"/>
      <c r="V285" s="328"/>
      <c r="W285" s="147"/>
      <c r="X285" s="147"/>
      <c r="Y285" s="147"/>
      <c r="Z285" s="328"/>
      <c r="AA285" s="328"/>
      <c r="AB285" s="421"/>
      <c r="AC285" s="328"/>
    </row>
    <row r="286" spans="1:29" ht="16.5">
      <c r="A286" s="328" t="s">
        <v>917</v>
      </c>
      <c r="B286" s="419" t="s">
        <v>847</v>
      </c>
      <c r="C286" s="420"/>
      <c r="D286" s="147"/>
      <c r="E286" s="147"/>
      <c r="F286" s="147"/>
      <c r="G286" s="147"/>
      <c r="H286" s="147"/>
      <c r="I286" s="147"/>
      <c r="J286" s="147"/>
      <c r="K286" s="147"/>
      <c r="L286" s="147"/>
      <c r="M286" s="147"/>
      <c r="N286" s="147"/>
      <c r="O286" s="147"/>
      <c r="P286" s="147"/>
      <c r="Q286" s="147"/>
      <c r="R286" s="147"/>
      <c r="S286" s="147"/>
      <c r="T286" s="147"/>
      <c r="U286" s="395"/>
      <c r="V286" s="328"/>
      <c r="W286" s="147"/>
      <c r="X286" s="147"/>
      <c r="Y286" s="147"/>
      <c r="Z286" s="328"/>
      <c r="AA286" s="328"/>
      <c r="AB286" s="421"/>
      <c r="AC286" s="328"/>
    </row>
    <row r="287" spans="1:29" ht="16.5">
      <c r="A287" s="328" t="s">
        <v>918</v>
      </c>
      <c r="B287" s="419" t="s">
        <v>849</v>
      </c>
      <c r="C287" s="420"/>
      <c r="D287" s="147"/>
      <c r="E287" s="147"/>
      <c r="F287" s="147"/>
      <c r="G287" s="147"/>
      <c r="H287" s="147"/>
      <c r="I287" s="147"/>
      <c r="J287" s="147"/>
      <c r="K287" s="147"/>
      <c r="L287" s="147"/>
      <c r="M287" s="147"/>
      <c r="N287" s="147"/>
      <c r="O287" s="147"/>
      <c r="P287" s="147"/>
      <c r="Q287" s="147"/>
      <c r="R287" s="147"/>
      <c r="S287" s="147"/>
      <c r="T287" s="147"/>
      <c r="U287" s="395"/>
      <c r="V287" s="328"/>
      <c r="W287" s="147"/>
      <c r="X287" s="147"/>
      <c r="Y287" s="147"/>
      <c r="Z287" s="328"/>
      <c r="AA287" s="328"/>
      <c r="AB287" s="421"/>
      <c r="AC287" s="328"/>
    </row>
    <row r="288" spans="1:29" ht="16.5">
      <c r="A288" s="328" t="s">
        <v>919</v>
      </c>
      <c r="B288" s="419" t="s">
        <v>851</v>
      </c>
      <c r="C288" s="420"/>
      <c r="D288" s="147"/>
      <c r="E288" s="147"/>
      <c r="F288" s="147"/>
      <c r="G288" s="147"/>
      <c r="H288" s="147"/>
      <c r="I288" s="147"/>
      <c r="J288" s="147"/>
      <c r="K288" s="147"/>
      <c r="L288" s="147"/>
      <c r="M288" s="147"/>
      <c r="N288" s="147"/>
      <c r="O288" s="147"/>
      <c r="P288" s="147"/>
      <c r="Q288" s="147"/>
      <c r="R288" s="147"/>
      <c r="S288" s="147"/>
      <c r="T288" s="147"/>
      <c r="U288" s="395"/>
      <c r="V288" s="328"/>
      <c r="W288" s="147"/>
      <c r="X288" s="147"/>
      <c r="Y288" s="147"/>
      <c r="Z288" s="328"/>
      <c r="AA288" s="328"/>
      <c r="AB288" s="421"/>
      <c r="AC288" s="328"/>
    </row>
    <row r="289" spans="1:29" ht="16.5">
      <c r="A289" s="328" t="s">
        <v>920</v>
      </c>
      <c r="B289" s="419" t="s">
        <v>853</v>
      </c>
      <c r="C289" s="420"/>
      <c r="D289" s="147"/>
      <c r="E289" s="147"/>
      <c r="F289" s="147"/>
      <c r="G289" s="147"/>
      <c r="H289" s="147"/>
      <c r="I289" s="147"/>
      <c r="J289" s="147"/>
      <c r="K289" s="147"/>
      <c r="L289" s="147"/>
      <c r="M289" s="147"/>
      <c r="N289" s="147"/>
      <c r="O289" s="147"/>
      <c r="P289" s="147"/>
      <c r="Q289" s="147"/>
      <c r="R289" s="147"/>
      <c r="S289" s="147"/>
      <c r="T289" s="147"/>
      <c r="U289" s="395"/>
      <c r="V289" s="328"/>
      <c r="W289" s="147"/>
      <c r="X289" s="147"/>
      <c r="Y289" s="147"/>
      <c r="Z289" s="328"/>
      <c r="AA289" s="328"/>
      <c r="AB289" s="421"/>
      <c r="AC289" s="328"/>
    </row>
    <row r="290" spans="1:29" ht="16.5">
      <c r="A290" s="328" t="s">
        <v>921</v>
      </c>
      <c r="B290" s="419"/>
      <c r="C290" s="422"/>
      <c r="D290" s="144">
        <f>SUM(D260:D289)</f>
        <v>0</v>
      </c>
      <c r="E290" s="144">
        <f t="shared" ref="E290:T290" si="17">SUM(E260:E289)</f>
        <v>0</v>
      </c>
      <c r="F290" s="144">
        <f t="shared" si="17"/>
        <v>0</v>
      </c>
      <c r="G290" s="144">
        <f t="shared" si="17"/>
        <v>0</v>
      </c>
      <c r="H290" s="144">
        <f t="shared" si="17"/>
        <v>0</v>
      </c>
      <c r="I290" s="144">
        <f t="shared" si="17"/>
        <v>0</v>
      </c>
      <c r="J290" s="144">
        <f t="shared" si="17"/>
        <v>0</v>
      </c>
      <c r="K290" s="144">
        <f t="shared" si="17"/>
        <v>0</v>
      </c>
      <c r="L290" s="144">
        <f t="shared" si="17"/>
        <v>0</v>
      </c>
      <c r="M290" s="144">
        <f t="shared" si="17"/>
        <v>0</v>
      </c>
      <c r="N290" s="144">
        <f t="shared" si="17"/>
        <v>0</v>
      </c>
      <c r="O290" s="144">
        <f t="shared" si="17"/>
        <v>0</v>
      </c>
      <c r="P290" s="144">
        <f t="shared" si="17"/>
        <v>0</v>
      </c>
      <c r="Q290" s="144">
        <f t="shared" si="17"/>
        <v>0</v>
      </c>
      <c r="R290" s="144">
        <f t="shared" si="17"/>
        <v>0</v>
      </c>
      <c r="S290" s="144">
        <f t="shared" si="17"/>
        <v>0</v>
      </c>
      <c r="T290" s="144">
        <f t="shared" si="17"/>
        <v>0</v>
      </c>
      <c r="U290" s="395"/>
      <c r="V290" s="328"/>
      <c r="W290" s="144">
        <f t="shared" ref="W290:Y290" si="18">SUM(W260:W289)</f>
        <v>0</v>
      </c>
      <c r="X290" s="144">
        <f t="shared" si="18"/>
        <v>0</v>
      </c>
      <c r="Y290" s="144">
        <f t="shared" si="18"/>
        <v>0</v>
      </c>
      <c r="Z290" s="328"/>
      <c r="AA290" s="328"/>
      <c r="AB290" s="421"/>
      <c r="AC290" s="328"/>
    </row>
    <row r="291" spans="1:29" ht="16.5">
      <c r="A291" s="328" t="s">
        <v>922</v>
      </c>
      <c r="B291" s="419" t="s">
        <v>856</v>
      </c>
      <c r="C291" s="420"/>
      <c r="D291" s="147"/>
      <c r="E291" s="147"/>
      <c r="F291" s="147"/>
      <c r="G291" s="147"/>
      <c r="H291" s="147"/>
      <c r="I291" s="147"/>
      <c r="J291" s="147"/>
      <c r="K291" s="147"/>
      <c r="L291" s="147"/>
      <c r="M291" s="147"/>
      <c r="N291" s="147"/>
      <c r="O291" s="147"/>
      <c r="P291" s="147"/>
      <c r="Q291" s="147"/>
      <c r="R291" s="147"/>
      <c r="S291" s="147"/>
      <c r="T291" s="147"/>
      <c r="U291" s="395"/>
      <c r="V291" s="328"/>
      <c r="W291" s="147"/>
      <c r="X291" s="147"/>
      <c r="Y291" s="147"/>
      <c r="Z291" s="328"/>
      <c r="AA291" s="328"/>
      <c r="AB291" s="421"/>
      <c r="AC291" s="328"/>
    </row>
    <row r="292" spans="1:29" ht="16.5">
      <c r="A292" s="328" t="s">
        <v>923</v>
      </c>
      <c r="B292" s="419" t="s">
        <v>858</v>
      </c>
      <c r="C292" s="420"/>
      <c r="D292" s="147"/>
      <c r="E292" s="147"/>
      <c r="F292" s="147"/>
      <c r="G292" s="147"/>
      <c r="H292" s="147"/>
      <c r="I292" s="147"/>
      <c r="J292" s="147"/>
      <c r="K292" s="147"/>
      <c r="L292" s="147"/>
      <c r="M292" s="147"/>
      <c r="N292" s="147"/>
      <c r="O292" s="147"/>
      <c r="P292" s="147"/>
      <c r="Q292" s="147"/>
      <c r="R292" s="147"/>
      <c r="S292" s="147"/>
      <c r="T292" s="147"/>
      <c r="U292" s="395"/>
      <c r="V292" s="328"/>
      <c r="W292" s="147"/>
      <c r="X292" s="147"/>
      <c r="Y292" s="147"/>
      <c r="Z292" s="328"/>
      <c r="AA292" s="328"/>
      <c r="AB292" s="421"/>
      <c r="AC292" s="328"/>
    </row>
    <row r="293" spans="1:29" ht="16.5">
      <c r="A293" s="328" t="s">
        <v>924</v>
      </c>
      <c r="B293" s="419" t="s">
        <v>860</v>
      </c>
      <c r="C293" s="420"/>
      <c r="D293" s="147"/>
      <c r="E293" s="147"/>
      <c r="F293" s="147"/>
      <c r="G293" s="147"/>
      <c r="H293" s="147"/>
      <c r="I293" s="147"/>
      <c r="J293" s="147"/>
      <c r="K293" s="147"/>
      <c r="L293" s="147"/>
      <c r="M293" s="147"/>
      <c r="N293" s="147"/>
      <c r="O293" s="147"/>
      <c r="P293" s="147"/>
      <c r="Q293" s="147"/>
      <c r="R293" s="147"/>
      <c r="S293" s="147"/>
      <c r="T293" s="147"/>
      <c r="U293" s="395"/>
      <c r="V293" s="328"/>
      <c r="W293" s="147"/>
      <c r="X293" s="147"/>
      <c r="Y293" s="147"/>
      <c r="Z293" s="328"/>
      <c r="AA293" s="328"/>
      <c r="AB293" s="421"/>
      <c r="AC293" s="328"/>
    </row>
    <row r="294" spans="1:29" ht="16.5">
      <c r="A294" s="328" t="s">
        <v>925</v>
      </c>
      <c r="B294" s="419" t="s">
        <v>862</v>
      </c>
      <c r="C294" s="420"/>
      <c r="D294" s="147"/>
      <c r="E294" s="147"/>
      <c r="F294" s="147"/>
      <c r="G294" s="147"/>
      <c r="H294" s="147"/>
      <c r="I294" s="147"/>
      <c r="J294" s="147"/>
      <c r="K294" s="147"/>
      <c r="L294" s="147"/>
      <c r="M294" s="147"/>
      <c r="N294" s="147"/>
      <c r="O294" s="147"/>
      <c r="P294" s="147"/>
      <c r="Q294" s="147"/>
      <c r="R294" s="147"/>
      <c r="S294" s="147"/>
      <c r="T294" s="147"/>
      <c r="U294" s="395"/>
      <c r="V294" s="328"/>
      <c r="W294" s="147"/>
      <c r="X294" s="147"/>
      <c r="Y294" s="147"/>
      <c r="Z294" s="328"/>
      <c r="AA294" s="328"/>
      <c r="AB294" s="421"/>
      <c r="AC294" s="328"/>
    </row>
    <row r="295" spans="1:29" ht="16.5">
      <c r="A295" s="328" t="s">
        <v>926</v>
      </c>
      <c r="B295" s="419" t="s">
        <v>864</v>
      </c>
      <c r="C295" s="420"/>
      <c r="D295" s="147"/>
      <c r="E295" s="147"/>
      <c r="F295" s="147"/>
      <c r="G295" s="147"/>
      <c r="H295" s="147"/>
      <c r="I295" s="147"/>
      <c r="J295" s="147"/>
      <c r="K295" s="147"/>
      <c r="L295" s="147"/>
      <c r="M295" s="147"/>
      <c r="N295" s="147"/>
      <c r="O295" s="147"/>
      <c r="P295" s="147"/>
      <c r="Q295" s="147"/>
      <c r="R295" s="147"/>
      <c r="S295" s="147"/>
      <c r="T295" s="147"/>
      <c r="U295" s="395"/>
      <c r="V295" s="328"/>
      <c r="W295" s="147"/>
      <c r="X295" s="147"/>
      <c r="Y295" s="147"/>
      <c r="Z295" s="328"/>
      <c r="AA295" s="328"/>
      <c r="AB295" s="421"/>
      <c r="AC295" s="328"/>
    </row>
    <row r="296" spans="1:29" ht="16.5">
      <c r="A296" s="328" t="s">
        <v>927</v>
      </c>
      <c r="B296" s="419" t="s">
        <v>866</v>
      </c>
      <c r="C296" s="420"/>
      <c r="D296" s="147"/>
      <c r="E296" s="147"/>
      <c r="F296" s="147"/>
      <c r="G296" s="147"/>
      <c r="H296" s="147"/>
      <c r="I296" s="147"/>
      <c r="J296" s="147"/>
      <c r="K296" s="147"/>
      <c r="L296" s="147"/>
      <c r="M296" s="147"/>
      <c r="N296" s="147"/>
      <c r="O296" s="147"/>
      <c r="P296" s="147"/>
      <c r="Q296" s="147"/>
      <c r="R296" s="147"/>
      <c r="S296" s="147"/>
      <c r="T296" s="147"/>
      <c r="U296" s="395"/>
      <c r="V296" s="328"/>
      <c r="W296" s="147"/>
      <c r="X296" s="147"/>
      <c r="Y296" s="147"/>
      <c r="Z296" s="328"/>
      <c r="AA296" s="328"/>
      <c r="AB296" s="421"/>
      <c r="AC296" s="328"/>
    </row>
    <row r="297" spans="1:29" ht="16.5">
      <c r="A297" s="328" t="s">
        <v>928</v>
      </c>
      <c r="B297" s="419" t="s">
        <v>868</v>
      </c>
      <c r="C297" s="420"/>
      <c r="D297" s="147"/>
      <c r="E297" s="147"/>
      <c r="F297" s="147"/>
      <c r="G297" s="147"/>
      <c r="H297" s="147"/>
      <c r="I297" s="147"/>
      <c r="J297" s="147"/>
      <c r="K297" s="147"/>
      <c r="L297" s="147"/>
      <c r="M297" s="147"/>
      <c r="N297" s="147"/>
      <c r="O297" s="147"/>
      <c r="P297" s="147"/>
      <c r="Q297" s="147"/>
      <c r="R297" s="147"/>
      <c r="S297" s="147"/>
      <c r="T297" s="147"/>
      <c r="U297" s="395"/>
      <c r="V297" s="328"/>
      <c r="W297" s="147"/>
      <c r="X297" s="147"/>
      <c r="Y297" s="147"/>
      <c r="Z297" s="328"/>
      <c r="AA297" s="328"/>
      <c r="AB297" s="421"/>
      <c r="AC297" s="328"/>
    </row>
    <row r="298" spans="1:29" ht="16.5">
      <c r="A298" s="328" t="s">
        <v>929</v>
      </c>
      <c r="B298" s="419" t="s">
        <v>870</v>
      </c>
      <c r="C298" s="420"/>
      <c r="D298" s="147"/>
      <c r="E298" s="147"/>
      <c r="F298" s="147"/>
      <c r="G298" s="147"/>
      <c r="H298" s="147"/>
      <c r="I298" s="147"/>
      <c r="J298" s="147"/>
      <c r="K298" s="147"/>
      <c r="L298" s="147"/>
      <c r="M298" s="147"/>
      <c r="N298" s="147"/>
      <c r="O298" s="147"/>
      <c r="P298" s="147"/>
      <c r="Q298" s="147"/>
      <c r="R298" s="147"/>
      <c r="S298" s="147"/>
      <c r="T298" s="147"/>
      <c r="U298" s="395"/>
      <c r="V298" s="328"/>
      <c r="W298" s="147"/>
      <c r="X298" s="147"/>
      <c r="Y298" s="147"/>
      <c r="Z298" s="328"/>
      <c r="AA298" s="328"/>
      <c r="AB298" s="421"/>
      <c r="AC298" s="328"/>
    </row>
    <row r="299" spans="1:29" ht="16.5">
      <c r="A299" s="328" t="s">
        <v>930</v>
      </c>
      <c r="B299" s="419" t="s">
        <v>872</v>
      </c>
      <c r="C299" s="420"/>
      <c r="D299" s="147"/>
      <c r="E299" s="147"/>
      <c r="F299" s="147"/>
      <c r="G299" s="147"/>
      <c r="H299" s="147"/>
      <c r="I299" s="147"/>
      <c r="J299" s="147"/>
      <c r="K299" s="147"/>
      <c r="L299" s="147"/>
      <c r="M299" s="147"/>
      <c r="N299" s="147"/>
      <c r="O299" s="147"/>
      <c r="P299" s="147"/>
      <c r="Q299" s="147"/>
      <c r="R299" s="147"/>
      <c r="S299" s="147"/>
      <c r="T299" s="147"/>
      <c r="U299" s="395"/>
      <c r="V299" s="328"/>
      <c r="W299" s="147"/>
      <c r="X299" s="147"/>
      <c r="Y299" s="147"/>
      <c r="Z299" s="328"/>
      <c r="AA299" s="328"/>
      <c r="AB299" s="421"/>
      <c r="AC299" s="328"/>
    </row>
    <row r="300" spans="1:29" ht="16.5">
      <c r="A300" s="328" t="s">
        <v>931</v>
      </c>
      <c r="B300" s="419" t="s">
        <v>874</v>
      </c>
      <c r="C300" s="420"/>
      <c r="D300" s="147"/>
      <c r="E300" s="147"/>
      <c r="F300" s="147"/>
      <c r="G300" s="147"/>
      <c r="H300" s="147"/>
      <c r="I300" s="147"/>
      <c r="J300" s="147"/>
      <c r="K300" s="147"/>
      <c r="L300" s="147"/>
      <c r="M300" s="147"/>
      <c r="N300" s="147"/>
      <c r="O300" s="147"/>
      <c r="P300" s="147"/>
      <c r="Q300" s="147"/>
      <c r="R300" s="147"/>
      <c r="S300" s="147"/>
      <c r="T300" s="147"/>
      <c r="U300" s="395"/>
      <c r="V300" s="328"/>
      <c r="W300" s="147"/>
      <c r="X300" s="147"/>
      <c r="Y300" s="147"/>
      <c r="Z300" s="328"/>
      <c r="AA300" s="328"/>
      <c r="AB300" s="421"/>
      <c r="AC300" s="328"/>
    </row>
    <row r="301" spans="1:29" ht="16.5">
      <c r="A301" s="328" t="s">
        <v>932</v>
      </c>
      <c r="B301" s="419" t="s">
        <v>876</v>
      </c>
      <c r="C301" s="420"/>
      <c r="D301" s="147"/>
      <c r="E301" s="147"/>
      <c r="F301" s="147"/>
      <c r="G301" s="147"/>
      <c r="H301" s="147"/>
      <c r="I301" s="147"/>
      <c r="J301" s="147"/>
      <c r="K301" s="147"/>
      <c r="L301" s="147"/>
      <c r="M301" s="147"/>
      <c r="N301" s="147"/>
      <c r="O301" s="147"/>
      <c r="P301" s="147"/>
      <c r="Q301" s="147"/>
      <c r="R301" s="147"/>
      <c r="S301" s="147"/>
      <c r="T301" s="147"/>
      <c r="U301" s="395"/>
      <c r="V301" s="328"/>
      <c r="W301" s="147"/>
      <c r="X301" s="147"/>
      <c r="Y301" s="147"/>
      <c r="Z301" s="328"/>
      <c r="AA301" s="328"/>
      <c r="AB301" s="421"/>
      <c r="AC301" s="328"/>
    </row>
    <row r="302" spans="1:29" ht="16.5">
      <c r="A302" s="328" t="s">
        <v>933</v>
      </c>
      <c r="B302" s="419" t="s">
        <v>878</v>
      </c>
      <c r="C302" s="420"/>
      <c r="D302" s="147"/>
      <c r="E302" s="147"/>
      <c r="F302" s="147"/>
      <c r="G302" s="147"/>
      <c r="H302" s="147"/>
      <c r="I302" s="147"/>
      <c r="J302" s="147"/>
      <c r="K302" s="147"/>
      <c r="L302" s="147"/>
      <c r="M302" s="147"/>
      <c r="N302" s="147"/>
      <c r="O302" s="147"/>
      <c r="P302" s="147"/>
      <c r="Q302" s="147"/>
      <c r="R302" s="147"/>
      <c r="S302" s="147"/>
      <c r="T302" s="147"/>
      <c r="U302" s="395"/>
      <c r="V302" s="328"/>
      <c r="W302" s="147"/>
      <c r="X302" s="147"/>
      <c r="Y302" s="147"/>
      <c r="Z302" s="328"/>
      <c r="AA302" s="328"/>
      <c r="AB302" s="421"/>
      <c r="AC302" s="328"/>
    </row>
    <row r="303" spans="1:29" ht="16.5">
      <c r="A303" s="328" t="s">
        <v>934</v>
      </c>
      <c r="B303" s="419" t="s">
        <v>880</v>
      </c>
      <c r="C303" s="420"/>
      <c r="D303" s="147"/>
      <c r="E303" s="147"/>
      <c r="F303" s="147"/>
      <c r="G303" s="147"/>
      <c r="H303" s="147"/>
      <c r="I303" s="147"/>
      <c r="J303" s="147"/>
      <c r="K303" s="147"/>
      <c r="L303" s="147"/>
      <c r="M303" s="147"/>
      <c r="N303" s="147"/>
      <c r="O303" s="147"/>
      <c r="P303" s="147"/>
      <c r="Q303" s="147"/>
      <c r="R303" s="147"/>
      <c r="S303" s="147"/>
      <c r="T303" s="147"/>
      <c r="U303" s="395"/>
      <c r="V303" s="328"/>
      <c r="W303" s="147"/>
      <c r="X303" s="147"/>
      <c r="Y303" s="147"/>
      <c r="Z303" s="328"/>
      <c r="AA303" s="328"/>
      <c r="AB303" s="421"/>
      <c r="AC303" s="328"/>
    </row>
    <row r="304" spans="1:29" ht="16.5">
      <c r="A304" s="328" t="s">
        <v>935</v>
      </c>
      <c r="B304" s="419" t="s">
        <v>882</v>
      </c>
      <c r="C304" s="420"/>
      <c r="D304" s="147"/>
      <c r="E304" s="147"/>
      <c r="F304" s="147"/>
      <c r="G304" s="147"/>
      <c r="H304" s="147"/>
      <c r="I304" s="147"/>
      <c r="J304" s="147"/>
      <c r="K304" s="147"/>
      <c r="L304" s="147"/>
      <c r="M304" s="147"/>
      <c r="N304" s="147"/>
      <c r="O304" s="147"/>
      <c r="P304" s="147"/>
      <c r="Q304" s="147"/>
      <c r="R304" s="147"/>
      <c r="S304" s="147"/>
      <c r="T304" s="147"/>
      <c r="U304" s="395"/>
      <c r="V304" s="328"/>
      <c r="W304" s="147"/>
      <c r="X304" s="147"/>
      <c r="Y304" s="147"/>
      <c r="Z304" s="328"/>
      <c r="AA304" s="328"/>
      <c r="AB304" s="421"/>
      <c r="AC304" s="328"/>
    </row>
    <row r="305" spans="1:29" ht="16.5">
      <c r="A305" s="328" t="s">
        <v>936</v>
      </c>
      <c r="B305" s="419" t="s">
        <v>884</v>
      </c>
      <c r="C305" s="420"/>
      <c r="D305" s="147"/>
      <c r="E305" s="147"/>
      <c r="F305" s="147"/>
      <c r="G305" s="147"/>
      <c r="H305" s="147"/>
      <c r="I305" s="147"/>
      <c r="J305" s="147"/>
      <c r="K305" s="147"/>
      <c r="L305" s="147"/>
      <c r="M305" s="147"/>
      <c r="N305" s="147"/>
      <c r="O305" s="147"/>
      <c r="P305" s="147"/>
      <c r="Q305" s="147"/>
      <c r="R305" s="147"/>
      <c r="S305" s="147"/>
      <c r="T305" s="147"/>
      <c r="U305" s="395"/>
      <c r="V305" s="328"/>
      <c r="W305" s="147"/>
      <c r="X305" s="147"/>
      <c r="Y305" s="147"/>
      <c r="Z305" s="328"/>
      <c r="AA305" s="328"/>
      <c r="AB305" s="421"/>
      <c r="AC305" s="328"/>
    </row>
    <row r="306" spans="1:29" ht="16.5">
      <c r="A306" s="328" t="s">
        <v>937</v>
      </c>
      <c r="B306" s="419"/>
      <c r="C306" s="422"/>
      <c r="D306" s="144">
        <f>SUM(D291:D305)</f>
        <v>0</v>
      </c>
      <c r="E306" s="144">
        <f t="shared" ref="E306:T306" si="19">SUM(E291:E305)</f>
        <v>0</v>
      </c>
      <c r="F306" s="144">
        <f t="shared" si="19"/>
        <v>0</v>
      </c>
      <c r="G306" s="144">
        <f t="shared" si="19"/>
        <v>0</v>
      </c>
      <c r="H306" s="144">
        <f t="shared" si="19"/>
        <v>0</v>
      </c>
      <c r="I306" s="144">
        <f t="shared" si="19"/>
        <v>0</v>
      </c>
      <c r="J306" s="144">
        <f t="shared" si="19"/>
        <v>0</v>
      </c>
      <c r="K306" s="144">
        <f t="shared" si="19"/>
        <v>0</v>
      </c>
      <c r="L306" s="144">
        <f t="shared" si="19"/>
        <v>0</v>
      </c>
      <c r="M306" s="144">
        <f t="shared" si="19"/>
        <v>0</v>
      </c>
      <c r="N306" s="144">
        <f t="shared" si="19"/>
        <v>0</v>
      </c>
      <c r="O306" s="144">
        <f t="shared" si="19"/>
        <v>0</v>
      </c>
      <c r="P306" s="144">
        <f t="shared" si="19"/>
        <v>0</v>
      </c>
      <c r="Q306" s="144">
        <f t="shared" si="19"/>
        <v>0</v>
      </c>
      <c r="R306" s="144">
        <f t="shared" si="19"/>
        <v>0</v>
      </c>
      <c r="S306" s="144">
        <f t="shared" si="19"/>
        <v>0</v>
      </c>
      <c r="T306" s="144">
        <f t="shared" si="19"/>
        <v>0</v>
      </c>
      <c r="U306" s="395"/>
      <c r="V306" s="328"/>
      <c r="W306" s="144">
        <f>SUM(W291:W305)</f>
        <v>0</v>
      </c>
      <c r="X306" s="144">
        <f t="shared" ref="X306:Y306" si="20">SUM(X291:X305)</f>
        <v>0</v>
      </c>
      <c r="Y306" s="144">
        <f t="shared" si="20"/>
        <v>0</v>
      </c>
      <c r="Z306" s="328"/>
      <c r="AA306" s="328"/>
      <c r="AB306" s="349"/>
      <c r="AC306" s="328"/>
    </row>
    <row r="307" spans="1:29" ht="16.5">
      <c r="A307" s="328" t="s">
        <v>938</v>
      </c>
      <c r="B307" s="416" t="s">
        <v>249</v>
      </c>
      <c r="C307" s="420"/>
      <c r="D307" s="144">
        <f>SUM(D290,D306)</f>
        <v>0</v>
      </c>
      <c r="E307" s="144">
        <f t="shared" ref="E307:T307" si="21">SUM(E290,E306)</f>
        <v>0</v>
      </c>
      <c r="F307" s="144">
        <f t="shared" si="21"/>
        <v>0</v>
      </c>
      <c r="G307" s="144">
        <f t="shared" si="21"/>
        <v>0</v>
      </c>
      <c r="H307" s="144">
        <f t="shared" si="21"/>
        <v>0</v>
      </c>
      <c r="I307" s="144">
        <f t="shared" si="21"/>
        <v>0</v>
      </c>
      <c r="J307" s="144">
        <f t="shared" si="21"/>
        <v>0</v>
      </c>
      <c r="K307" s="144">
        <f t="shared" si="21"/>
        <v>0</v>
      </c>
      <c r="L307" s="144">
        <f t="shared" si="21"/>
        <v>0</v>
      </c>
      <c r="M307" s="144">
        <f t="shared" si="21"/>
        <v>0</v>
      </c>
      <c r="N307" s="144">
        <f t="shared" si="21"/>
        <v>0</v>
      </c>
      <c r="O307" s="144">
        <f t="shared" si="21"/>
        <v>0</v>
      </c>
      <c r="P307" s="144">
        <f t="shared" si="21"/>
        <v>0</v>
      </c>
      <c r="Q307" s="144">
        <f t="shared" si="21"/>
        <v>0</v>
      </c>
      <c r="R307" s="144">
        <f t="shared" si="21"/>
        <v>0</v>
      </c>
      <c r="S307" s="144">
        <f t="shared" si="21"/>
        <v>0</v>
      </c>
      <c r="T307" s="144">
        <f t="shared" si="21"/>
        <v>0</v>
      </c>
      <c r="U307" s="426"/>
      <c r="V307" s="427"/>
      <c r="W307" s="144">
        <f t="shared" ref="W307:X307" si="22">SUM(W290,W306)</f>
        <v>0</v>
      </c>
      <c r="X307" s="144">
        <f t="shared" si="22"/>
        <v>0</v>
      </c>
      <c r="Y307" s="144">
        <f>SUM(Y290,Y306)</f>
        <v>0</v>
      </c>
      <c r="Z307" s="147"/>
      <c r="AA307" s="147"/>
      <c r="AB307" s="147"/>
      <c r="AC307" s="328"/>
    </row>
    <row r="308" spans="1:29" ht="16.5">
      <c r="A308" s="328" t="s">
        <v>939</v>
      </c>
      <c r="B308" s="424" t="s">
        <v>562</v>
      </c>
      <c r="C308" s="348"/>
      <c r="D308" s="348"/>
      <c r="E308" s="348"/>
      <c r="F308" s="348"/>
      <c r="G308" s="348"/>
      <c r="H308" s="348"/>
      <c r="I308" s="147"/>
      <c r="J308" s="147"/>
      <c r="K308" s="147"/>
      <c r="L308" s="147"/>
      <c r="M308" s="147"/>
      <c r="N308" s="147"/>
      <c r="O308" s="147"/>
      <c r="P308" s="147"/>
      <c r="Q308" s="147"/>
      <c r="R308" s="147"/>
      <c r="S308" s="147"/>
      <c r="T308" s="147"/>
      <c r="U308" s="328"/>
      <c r="V308" s="328"/>
      <c r="W308" s="328"/>
      <c r="X308" s="328"/>
      <c r="Y308" s="328"/>
      <c r="Z308" s="328"/>
      <c r="AA308" s="328"/>
      <c r="AB308" s="328"/>
      <c r="AC308" s="328"/>
    </row>
    <row r="309" spans="1:29" ht="16.5">
      <c r="A309" s="328" t="s">
        <v>940</v>
      </c>
      <c r="B309" s="328" t="s">
        <v>889</v>
      </c>
      <c r="C309" s="328"/>
      <c r="D309" s="328"/>
      <c r="E309" s="328"/>
      <c r="F309" s="328"/>
      <c r="G309" s="328"/>
      <c r="H309" s="328"/>
      <c r="I309" s="328"/>
      <c r="J309" s="328"/>
      <c r="K309" s="328"/>
      <c r="L309" s="328"/>
      <c r="M309" s="328"/>
      <c r="N309" s="328"/>
      <c r="O309" s="328"/>
      <c r="P309" s="328"/>
      <c r="Q309" s="328"/>
      <c r="R309" s="328"/>
      <c r="S309" s="328"/>
      <c r="T309" s="328"/>
      <c r="U309" s="328"/>
      <c r="V309" s="328"/>
      <c r="W309" s="185" t="str">
        <f>IFERROR(W307/SUM(G307:H307),"")</f>
        <v/>
      </c>
      <c r="X309" s="201"/>
      <c r="Y309" s="328"/>
      <c r="Z309" s="199"/>
      <c r="AA309" s="199"/>
      <c r="AB309" s="199"/>
      <c r="AC309" s="328"/>
    </row>
    <row r="310" spans="1:29" ht="16.5">
      <c r="A310" s="328"/>
      <c r="B310" s="328"/>
      <c r="C310" s="328"/>
      <c r="D310" s="328"/>
      <c r="E310" s="328"/>
      <c r="F310" s="328"/>
      <c r="G310" s="328"/>
      <c r="H310" s="328"/>
      <c r="I310" s="328"/>
      <c r="J310" s="328"/>
      <c r="K310" s="328"/>
      <c r="L310" s="328"/>
      <c r="M310" s="328"/>
      <c r="N310" s="328"/>
      <c r="O310" s="328"/>
      <c r="P310" s="328"/>
      <c r="Q310" s="328"/>
      <c r="R310" s="328"/>
      <c r="S310" s="328"/>
      <c r="T310" s="328"/>
      <c r="U310" s="328"/>
      <c r="V310" s="328"/>
      <c r="W310" s="328"/>
      <c r="X310" s="328"/>
      <c r="Y310" s="328"/>
      <c r="Z310" s="328"/>
      <c r="AA310" s="328"/>
      <c r="AB310" s="328"/>
      <c r="AC310" s="328"/>
    </row>
    <row r="311" spans="1:29" ht="16.5">
      <c r="A311" s="328"/>
      <c r="B311" s="328"/>
      <c r="C311" s="328"/>
      <c r="D311" s="328"/>
      <c r="E311" s="328"/>
      <c r="F311" s="328"/>
      <c r="G311" s="328"/>
      <c r="H311" s="328"/>
      <c r="I311" s="328"/>
      <c r="J311" s="328"/>
      <c r="K311" s="328"/>
      <c r="L311" s="328"/>
      <c r="M311" s="328"/>
      <c r="N311" s="328"/>
      <c r="O311" s="328"/>
      <c r="P311" s="328"/>
      <c r="Q311" s="328"/>
      <c r="R311" s="328"/>
      <c r="S311" s="328"/>
      <c r="T311" s="328"/>
      <c r="U311" s="328"/>
      <c r="V311" s="328"/>
      <c r="W311" s="328"/>
      <c r="X311" s="328"/>
      <c r="Y311" s="328"/>
      <c r="Z311" s="328"/>
      <c r="AA311" s="328"/>
      <c r="AB311" s="328"/>
      <c r="AC311" s="328"/>
    </row>
    <row r="312" spans="1:29" ht="20.25">
      <c r="A312" s="328" t="s">
        <v>941</v>
      </c>
      <c r="B312" s="202" t="s">
        <v>316</v>
      </c>
      <c r="C312" s="356"/>
      <c r="D312" s="356"/>
      <c r="E312" s="356"/>
      <c r="F312" s="356"/>
      <c r="G312" s="356"/>
      <c r="H312" s="356"/>
      <c r="I312" s="356"/>
      <c r="J312" s="356"/>
      <c r="K312" s="356"/>
      <c r="L312" s="356"/>
      <c r="M312" s="356"/>
      <c r="N312" s="356"/>
      <c r="O312" s="356"/>
      <c r="P312" s="356"/>
      <c r="Q312" s="356"/>
      <c r="R312" s="356"/>
      <c r="S312" s="356"/>
      <c r="T312" s="356"/>
      <c r="U312" s="356"/>
      <c r="V312" s="356"/>
      <c r="W312" s="356"/>
      <c r="X312" s="356"/>
      <c r="Y312" s="356"/>
      <c r="Z312" s="356"/>
      <c r="AA312" s="356"/>
      <c r="AB312" s="356"/>
      <c r="AC312" s="328"/>
    </row>
    <row r="313" spans="1:29" ht="20.25">
      <c r="A313" s="328"/>
      <c r="B313" s="214"/>
      <c r="C313" s="214"/>
      <c r="D313" s="214"/>
      <c r="E313" s="529" t="s">
        <v>553</v>
      </c>
      <c r="F313" s="530"/>
      <c r="G313" s="530"/>
      <c r="H313" s="531"/>
      <c r="I313" s="214"/>
      <c r="J313" s="214"/>
      <c r="K313" s="214"/>
      <c r="L313" s="214"/>
      <c r="M313" s="214"/>
      <c r="N313" s="214"/>
      <c r="O313" s="214"/>
      <c r="P313" s="214"/>
      <c r="Q313" s="214"/>
      <c r="R313" s="214"/>
      <c r="S313" s="214"/>
      <c r="T313" s="214"/>
      <c r="U313" s="214"/>
      <c r="V313" s="214"/>
      <c r="W313" s="214"/>
      <c r="X313" s="214"/>
      <c r="Y313" s="214"/>
      <c r="Z313" s="214"/>
      <c r="AA313" s="214"/>
      <c r="AB313" s="214"/>
      <c r="AC313" s="328"/>
    </row>
    <row r="314" spans="1:29" ht="44.1" customHeight="1">
      <c r="A314" s="328"/>
      <c r="B314" s="214"/>
      <c r="C314" s="215"/>
      <c r="D314" s="214"/>
      <c r="E314" s="529" t="s">
        <v>774</v>
      </c>
      <c r="F314" s="530"/>
      <c r="G314" s="531"/>
      <c r="H314" s="118" t="s">
        <v>775</v>
      </c>
      <c r="I314" s="532" t="s">
        <v>776</v>
      </c>
      <c r="J314" s="532"/>
      <c r="K314" s="532"/>
      <c r="L314" s="532"/>
      <c r="M314" s="532"/>
      <c r="N314" s="532"/>
      <c r="O314" s="532"/>
      <c r="P314" s="532"/>
      <c r="Q314" s="532"/>
      <c r="R314" s="532"/>
      <c r="S314" s="532"/>
      <c r="T314" s="532"/>
      <c r="U314" s="215"/>
      <c r="V314" s="215"/>
      <c r="W314" s="215"/>
      <c r="X314" s="215"/>
      <c r="Y314" s="215"/>
      <c r="Z314" s="529" t="s">
        <v>554</v>
      </c>
      <c r="AA314" s="530"/>
      <c r="AB314" s="531"/>
      <c r="AC314" s="328"/>
    </row>
    <row r="315" spans="1:29" ht="104.1" customHeight="1">
      <c r="A315" s="328"/>
      <c r="B315" s="216" t="s">
        <v>777</v>
      </c>
      <c r="C315" s="217" t="s">
        <v>556</v>
      </c>
      <c r="D315" s="118" t="s">
        <v>557</v>
      </c>
      <c r="E315" s="205" t="s">
        <v>558</v>
      </c>
      <c r="F315" s="118" t="s">
        <v>559</v>
      </c>
      <c r="G315" s="118" t="s">
        <v>560</v>
      </c>
      <c r="H315" s="118" t="s">
        <v>560</v>
      </c>
      <c r="I315" s="206" t="s">
        <v>778</v>
      </c>
      <c r="J315" s="207" t="s">
        <v>779</v>
      </c>
      <c r="K315" s="207" t="s">
        <v>780</v>
      </c>
      <c r="L315" s="207" t="s">
        <v>781</v>
      </c>
      <c r="M315" s="207" t="s">
        <v>782</v>
      </c>
      <c r="N315" s="207" t="s">
        <v>783</v>
      </c>
      <c r="O315" s="207" t="s">
        <v>784</v>
      </c>
      <c r="P315" s="207" t="s">
        <v>785</v>
      </c>
      <c r="Q315" s="206" t="s">
        <v>786</v>
      </c>
      <c r="R315" s="206" t="s">
        <v>787</v>
      </c>
      <c r="S315" s="206" t="s">
        <v>788</v>
      </c>
      <c r="T315" s="206" t="s">
        <v>789</v>
      </c>
      <c r="U315" s="208" t="s">
        <v>562</v>
      </c>
      <c r="V315" s="208" t="s">
        <v>790</v>
      </c>
      <c r="W315" s="118" t="s">
        <v>791</v>
      </c>
      <c r="X315" s="118" t="s">
        <v>564</v>
      </c>
      <c r="Y315" s="118" t="s">
        <v>792</v>
      </c>
      <c r="Z315" s="118" t="s">
        <v>553</v>
      </c>
      <c r="AA315" s="118" t="s">
        <v>566</v>
      </c>
      <c r="AB315" s="118" t="s">
        <v>567</v>
      </c>
      <c r="AC315" s="328"/>
    </row>
    <row r="316" spans="1:29" ht="30" customHeight="1">
      <c r="A316" s="328"/>
      <c r="B316" s="424"/>
      <c r="C316" s="209" t="s">
        <v>576</v>
      </c>
      <c r="D316" s="210" t="s">
        <v>219</v>
      </c>
      <c r="E316" s="210" t="s">
        <v>219</v>
      </c>
      <c r="F316" s="210" t="s">
        <v>219</v>
      </c>
      <c r="G316" s="210" t="s">
        <v>219</v>
      </c>
      <c r="H316" s="210" t="s">
        <v>219</v>
      </c>
      <c r="I316" s="210" t="s">
        <v>219</v>
      </c>
      <c r="J316" s="210" t="s">
        <v>219</v>
      </c>
      <c r="K316" s="210" t="s">
        <v>219</v>
      </c>
      <c r="L316" s="210" t="s">
        <v>219</v>
      </c>
      <c r="M316" s="210" t="s">
        <v>219</v>
      </c>
      <c r="N316" s="210" t="s">
        <v>219</v>
      </c>
      <c r="O316" s="210" t="s">
        <v>219</v>
      </c>
      <c r="P316" s="210" t="s">
        <v>219</v>
      </c>
      <c r="Q316" s="210" t="s">
        <v>219</v>
      </c>
      <c r="R316" s="210" t="s">
        <v>219</v>
      </c>
      <c r="S316" s="210" t="s">
        <v>219</v>
      </c>
      <c r="T316" s="210" t="s">
        <v>219</v>
      </c>
      <c r="U316" s="209" t="s">
        <v>576</v>
      </c>
      <c r="V316" s="213" t="s">
        <v>793</v>
      </c>
      <c r="W316" s="210" t="s">
        <v>219</v>
      </c>
      <c r="X316" s="210" t="s">
        <v>219</v>
      </c>
      <c r="Y316" s="210" t="s">
        <v>219</v>
      </c>
      <c r="Z316" s="210" t="s">
        <v>219</v>
      </c>
      <c r="AA316" s="210" t="s">
        <v>219</v>
      </c>
      <c r="AB316" s="210" t="s">
        <v>219</v>
      </c>
      <c r="AC316" s="328"/>
    </row>
    <row r="317" spans="1:29" ht="5.0999999999999996" hidden="1" customHeight="1">
      <c r="A317" s="328"/>
      <c r="B317" s="416"/>
      <c r="C317" s="417"/>
      <c r="D317" s="418"/>
      <c r="E317" s="418"/>
      <c r="F317" s="418"/>
      <c r="G317" s="418"/>
      <c r="H317" s="418"/>
      <c r="I317" s="418"/>
      <c r="J317" s="418"/>
      <c r="K317" s="418"/>
      <c r="L317" s="418"/>
      <c r="M317" s="418"/>
      <c r="N317" s="418"/>
      <c r="O317" s="418"/>
      <c r="P317" s="418"/>
      <c r="Q317" s="418"/>
      <c r="R317" s="418"/>
      <c r="S317" s="418"/>
      <c r="T317" s="418"/>
      <c r="U317" s="412"/>
      <c r="V317" s="412"/>
      <c r="W317" s="418"/>
      <c r="X317" s="418"/>
      <c r="Y317" s="418"/>
      <c r="Z317" s="330"/>
      <c r="AA317" s="330"/>
      <c r="AB317" s="332"/>
      <c r="AC317" s="328"/>
    </row>
    <row r="318" spans="1:29" ht="16.5">
      <c r="A318" s="328" t="s">
        <v>942</v>
      </c>
      <c r="B318" s="419" t="s">
        <v>795</v>
      </c>
      <c r="C318" s="420"/>
      <c r="D318" s="147"/>
      <c r="E318" s="147"/>
      <c r="F318" s="147"/>
      <c r="G318" s="147"/>
      <c r="H318" s="147"/>
      <c r="I318" s="147"/>
      <c r="J318" s="147"/>
      <c r="K318" s="147"/>
      <c r="L318" s="147"/>
      <c r="M318" s="147"/>
      <c r="N318" s="147"/>
      <c r="O318" s="147"/>
      <c r="P318" s="147"/>
      <c r="Q318" s="147"/>
      <c r="R318" s="147"/>
      <c r="S318" s="147"/>
      <c r="T318" s="147"/>
      <c r="U318" s="395"/>
      <c r="V318" s="328"/>
      <c r="W318" s="147"/>
      <c r="X318" s="147"/>
      <c r="Y318" s="147"/>
      <c r="Z318" s="328"/>
      <c r="AA318" s="328"/>
      <c r="AB318" s="421"/>
      <c r="AC318" s="328"/>
    </row>
    <row r="319" spans="1:29" ht="16.5">
      <c r="A319" s="328" t="s">
        <v>943</v>
      </c>
      <c r="B319" s="419" t="s">
        <v>797</v>
      </c>
      <c r="C319" s="420"/>
      <c r="D319" s="147"/>
      <c r="E319" s="147"/>
      <c r="F319" s="147"/>
      <c r="G319" s="147"/>
      <c r="H319" s="147"/>
      <c r="I319" s="147"/>
      <c r="J319" s="147"/>
      <c r="K319" s="147"/>
      <c r="L319" s="147"/>
      <c r="M319" s="147"/>
      <c r="N319" s="147"/>
      <c r="O319" s="147"/>
      <c r="P319" s="147"/>
      <c r="Q319" s="147"/>
      <c r="R319" s="147"/>
      <c r="S319" s="147"/>
      <c r="T319" s="147"/>
      <c r="U319" s="395"/>
      <c r="V319" s="328"/>
      <c r="W319" s="147"/>
      <c r="X319" s="147"/>
      <c r="Y319" s="147"/>
      <c r="Z319" s="328"/>
      <c r="AA319" s="328"/>
      <c r="AB319" s="421"/>
      <c r="AC319" s="328"/>
    </row>
    <row r="320" spans="1:29" ht="16.5">
      <c r="A320" s="328" t="s">
        <v>944</v>
      </c>
      <c r="B320" s="419" t="s">
        <v>799</v>
      </c>
      <c r="C320" s="420"/>
      <c r="D320" s="147"/>
      <c r="E320" s="147"/>
      <c r="F320" s="147"/>
      <c r="G320" s="147"/>
      <c r="H320" s="147"/>
      <c r="I320" s="147"/>
      <c r="J320" s="147"/>
      <c r="K320" s="147"/>
      <c r="L320" s="147"/>
      <c r="M320" s="147"/>
      <c r="N320" s="147"/>
      <c r="O320" s="147"/>
      <c r="P320" s="147"/>
      <c r="Q320" s="147"/>
      <c r="R320" s="147"/>
      <c r="S320" s="147"/>
      <c r="T320" s="147"/>
      <c r="U320" s="395"/>
      <c r="V320" s="328"/>
      <c r="W320" s="147"/>
      <c r="X320" s="147"/>
      <c r="Y320" s="147"/>
      <c r="Z320" s="328"/>
      <c r="AA320" s="328"/>
      <c r="AB320" s="421"/>
      <c r="AC320" s="328"/>
    </row>
    <row r="321" spans="1:29" ht="16.5">
      <c r="A321" s="328" t="s">
        <v>945</v>
      </c>
      <c r="B321" s="419" t="s">
        <v>801</v>
      </c>
      <c r="C321" s="420"/>
      <c r="D321" s="147"/>
      <c r="E321" s="147"/>
      <c r="F321" s="147"/>
      <c r="G321" s="147"/>
      <c r="H321" s="147"/>
      <c r="I321" s="147"/>
      <c r="J321" s="147"/>
      <c r="K321" s="147"/>
      <c r="L321" s="147"/>
      <c r="M321" s="147"/>
      <c r="N321" s="147"/>
      <c r="O321" s="147"/>
      <c r="P321" s="147"/>
      <c r="Q321" s="147"/>
      <c r="R321" s="147"/>
      <c r="S321" s="147"/>
      <c r="T321" s="147"/>
      <c r="U321" s="395"/>
      <c r="V321" s="328"/>
      <c r="W321" s="147"/>
      <c r="X321" s="147"/>
      <c r="Y321" s="147"/>
      <c r="Z321" s="328"/>
      <c r="AA321" s="328"/>
      <c r="AB321" s="421"/>
      <c r="AC321" s="328"/>
    </row>
    <row r="322" spans="1:29" ht="16.5">
      <c r="A322" s="328" t="s">
        <v>946</v>
      </c>
      <c r="B322" s="419" t="s">
        <v>803</v>
      </c>
      <c r="C322" s="420"/>
      <c r="D322" s="147"/>
      <c r="E322" s="147"/>
      <c r="F322" s="147"/>
      <c r="G322" s="147"/>
      <c r="H322" s="147"/>
      <c r="I322" s="147"/>
      <c r="J322" s="147"/>
      <c r="K322" s="147"/>
      <c r="L322" s="147"/>
      <c r="M322" s="147"/>
      <c r="N322" s="147"/>
      <c r="O322" s="147"/>
      <c r="P322" s="147"/>
      <c r="Q322" s="147"/>
      <c r="R322" s="147"/>
      <c r="S322" s="147"/>
      <c r="T322" s="147"/>
      <c r="U322" s="395"/>
      <c r="V322" s="328"/>
      <c r="W322" s="147"/>
      <c r="X322" s="147"/>
      <c r="Y322" s="147"/>
      <c r="Z322" s="328"/>
      <c r="AA322" s="328"/>
      <c r="AB322" s="421"/>
      <c r="AC322" s="328"/>
    </row>
    <row r="323" spans="1:29" ht="16.5">
      <c r="A323" s="328" t="s">
        <v>947</v>
      </c>
      <c r="B323" s="419" t="s">
        <v>805</v>
      </c>
      <c r="C323" s="420"/>
      <c r="D323" s="147"/>
      <c r="E323" s="147"/>
      <c r="F323" s="147"/>
      <c r="G323" s="147"/>
      <c r="H323" s="147"/>
      <c r="I323" s="147"/>
      <c r="J323" s="147"/>
      <c r="K323" s="147"/>
      <c r="L323" s="147"/>
      <c r="M323" s="147"/>
      <c r="N323" s="147"/>
      <c r="O323" s="147"/>
      <c r="P323" s="147"/>
      <c r="Q323" s="147"/>
      <c r="R323" s="147"/>
      <c r="S323" s="147"/>
      <c r="T323" s="147"/>
      <c r="U323" s="395"/>
      <c r="V323" s="328"/>
      <c r="W323" s="147"/>
      <c r="X323" s="147"/>
      <c r="Y323" s="147"/>
      <c r="Z323" s="328"/>
      <c r="AA323" s="328"/>
      <c r="AB323" s="421"/>
      <c r="AC323" s="328"/>
    </row>
    <row r="324" spans="1:29" ht="16.5">
      <c r="A324" s="328" t="s">
        <v>948</v>
      </c>
      <c r="B324" s="419" t="s">
        <v>807</v>
      </c>
      <c r="C324" s="420"/>
      <c r="D324" s="147"/>
      <c r="E324" s="147"/>
      <c r="F324" s="147"/>
      <c r="G324" s="147"/>
      <c r="H324" s="147"/>
      <c r="I324" s="147"/>
      <c r="J324" s="147"/>
      <c r="K324" s="147"/>
      <c r="L324" s="147"/>
      <c r="M324" s="147"/>
      <c r="N324" s="147"/>
      <c r="O324" s="147"/>
      <c r="P324" s="147"/>
      <c r="Q324" s="147"/>
      <c r="R324" s="147"/>
      <c r="S324" s="147"/>
      <c r="T324" s="147"/>
      <c r="U324" s="395"/>
      <c r="V324" s="328"/>
      <c r="W324" s="147"/>
      <c r="X324" s="147"/>
      <c r="Y324" s="147"/>
      <c r="Z324" s="328"/>
      <c r="AA324" s="328"/>
      <c r="AB324" s="421"/>
      <c r="AC324" s="328"/>
    </row>
    <row r="325" spans="1:29" ht="16.5">
      <c r="A325" s="328" t="s">
        <v>949</v>
      </c>
      <c r="B325" s="419" t="s">
        <v>809</v>
      </c>
      <c r="C325" s="420"/>
      <c r="D325" s="147"/>
      <c r="E325" s="147"/>
      <c r="F325" s="147"/>
      <c r="G325" s="147"/>
      <c r="H325" s="147"/>
      <c r="I325" s="147"/>
      <c r="J325" s="147"/>
      <c r="K325" s="147"/>
      <c r="L325" s="147"/>
      <c r="M325" s="147"/>
      <c r="N325" s="147"/>
      <c r="O325" s="147"/>
      <c r="P325" s="147"/>
      <c r="Q325" s="147"/>
      <c r="R325" s="147"/>
      <c r="S325" s="147"/>
      <c r="T325" s="147"/>
      <c r="U325" s="395"/>
      <c r="V325" s="328"/>
      <c r="W325" s="147"/>
      <c r="X325" s="147"/>
      <c r="Y325" s="147"/>
      <c r="Z325" s="328"/>
      <c r="AA325" s="328"/>
      <c r="AB325" s="421"/>
      <c r="AC325" s="328"/>
    </row>
    <row r="326" spans="1:29" ht="16.5">
      <c r="A326" s="328" t="s">
        <v>950</v>
      </c>
      <c r="B326" s="419" t="s">
        <v>811</v>
      </c>
      <c r="C326" s="420"/>
      <c r="D326" s="147"/>
      <c r="E326" s="147"/>
      <c r="F326" s="147"/>
      <c r="G326" s="147"/>
      <c r="H326" s="147"/>
      <c r="I326" s="147"/>
      <c r="J326" s="147"/>
      <c r="K326" s="147"/>
      <c r="L326" s="147"/>
      <c r="M326" s="147"/>
      <c r="N326" s="147"/>
      <c r="O326" s="147"/>
      <c r="P326" s="147"/>
      <c r="Q326" s="147"/>
      <c r="R326" s="147"/>
      <c r="S326" s="147"/>
      <c r="T326" s="147"/>
      <c r="U326" s="395"/>
      <c r="V326" s="328"/>
      <c r="W326" s="147"/>
      <c r="X326" s="147"/>
      <c r="Y326" s="147"/>
      <c r="Z326" s="328"/>
      <c r="AA326" s="328"/>
      <c r="AB326" s="421"/>
      <c r="AC326" s="328"/>
    </row>
    <row r="327" spans="1:29" ht="16.5">
      <c r="A327" s="328" t="s">
        <v>951</v>
      </c>
      <c r="B327" s="419" t="s">
        <v>813</v>
      </c>
      <c r="C327" s="420"/>
      <c r="D327" s="147"/>
      <c r="E327" s="147"/>
      <c r="F327" s="147"/>
      <c r="G327" s="147"/>
      <c r="H327" s="147"/>
      <c r="I327" s="147"/>
      <c r="J327" s="147"/>
      <c r="K327" s="147"/>
      <c r="L327" s="147"/>
      <c r="M327" s="147"/>
      <c r="N327" s="147"/>
      <c r="O327" s="147"/>
      <c r="P327" s="147"/>
      <c r="Q327" s="147"/>
      <c r="R327" s="147"/>
      <c r="S327" s="147"/>
      <c r="T327" s="147"/>
      <c r="U327" s="395"/>
      <c r="V327" s="328"/>
      <c r="W327" s="147"/>
      <c r="X327" s="147"/>
      <c r="Y327" s="147"/>
      <c r="Z327" s="328"/>
      <c r="AA327" s="328"/>
      <c r="AB327" s="421"/>
      <c r="AC327" s="328"/>
    </row>
    <row r="328" spans="1:29" ht="16.5">
      <c r="A328" s="328" t="s">
        <v>952</v>
      </c>
      <c r="B328" s="419" t="s">
        <v>815</v>
      </c>
      <c r="C328" s="420"/>
      <c r="D328" s="147"/>
      <c r="E328" s="147"/>
      <c r="F328" s="147"/>
      <c r="G328" s="147"/>
      <c r="H328" s="147"/>
      <c r="I328" s="147"/>
      <c r="J328" s="147"/>
      <c r="K328" s="147"/>
      <c r="L328" s="147"/>
      <c r="M328" s="147"/>
      <c r="N328" s="147"/>
      <c r="O328" s="147"/>
      <c r="P328" s="147"/>
      <c r="Q328" s="147"/>
      <c r="R328" s="147"/>
      <c r="S328" s="147"/>
      <c r="T328" s="147"/>
      <c r="U328" s="395"/>
      <c r="V328" s="328"/>
      <c r="W328" s="147"/>
      <c r="X328" s="147"/>
      <c r="Y328" s="147"/>
      <c r="Z328" s="328"/>
      <c r="AA328" s="328"/>
      <c r="AB328" s="421"/>
      <c r="AC328" s="328"/>
    </row>
    <row r="329" spans="1:29" ht="16.5">
      <c r="A329" s="328" t="s">
        <v>953</v>
      </c>
      <c r="B329" s="419" t="s">
        <v>817</v>
      </c>
      <c r="C329" s="420"/>
      <c r="D329" s="147"/>
      <c r="E329" s="147"/>
      <c r="F329" s="147"/>
      <c r="G329" s="147"/>
      <c r="H329" s="147"/>
      <c r="I329" s="147"/>
      <c r="J329" s="147"/>
      <c r="K329" s="147"/>
      <c r="L329" s="147"/>
      <c r="M329" s="147"/>
      <c r="N329" s="147"/>
      <c r="O329" s="147"/>
      <c r="P329" s="147"/>
      <c r="Q329" s="147"/>
      <c r="R329" s="147"/>
      <c r="S329" s="147"/>
      <c r="T329" s="147"/>
      <c r="U329" s="395"/>
      <c r="V329" s="328"/>
      <c r="W329" s="147"/>
      <c r="X329" s="147"/>
      <c r="Y329" s="147"/>
      <c r="Z329" s="328"/>
      <c r="AA329" s="328"/>
      <c r="AB329" s="421"/>
      <c r="AC329" s="328"/>
    </row>
    <row r="330" spans="1:29" ht="16.5">
      <c r="A330" s="328" t="s">
        <v>954</v>
      </c>
      <c r="B330" s="419" t="s">
        <v>819</v>
      </c>
      <c r="C330" s="420"/>
      <c r="D330" s="147"/>
      <c r="E330" s="147"/>
      <c r="F330" s="147"/>
      <c r="G330" s="147"/>
      <c r="H330" s="147"/>
      <c r="I330" s="147"/>
      <c r="J330" s="147"/>
      <c r="K330" s="147"/>
      <c r="L330" s="147"/>
      <c r="M330" s="147"/>
      <c r="N330" s="147"/>
      <c r="O330" s="147"/>
      <c r="P330" s="147"/>
      <c r="Q330" s="147"/>
      <c r="R330" s="147"/>
      <c r="S330" s="147"/>
      <c r="T330" s="147"/>
      <c r="U330" s="395"/>
      <c r="V330" s="328"/>
      <c r="W330" s="147"/>
      <c r="X330" s="147"/>
      <c r="Y330" s="147"/>
      <c r="Z330" s="328"/>
      <c r="AA330" s="328"/>
      <c r="AB330" s="421"/>
      <c r="AC330" s="328"/>
    </row>
    <row r="331" spans="1:29" ht="16.5">
      <c r="A331" s="328" t="s">
        <v>955</v>
      </c>
      <c r="B331" s="419" t="s">
        <v>821</v>
      </c>
      <c r="C331" s="420"/>
      <c r="D331" s="147"/>
      <c r="E331" s="147"/>
      <c r="F331" s="147"/>
      <c r="G331" s="147"/>
      <c r="H331" s="147"/>
      <c r="I331" s="147"/>
      <c r="J331" s="147"/>
      <c r="K331" s="147"/>
      <c r="L331" s="147"/>
      <c r="M331" s="147"/>
      <c r="N331" s="147"/>
      <c r="O331" s="147"/>
      <c r="P331" s="147"/>
      <c r="Q331" s="147"/>
      <c r="R331" s="147"/>
      <c r="S331" s="147"/>
      <c r="T331" s="147"/>
      <c r="U331" s="395"/>
      <c r="V331" s="328"/>
      <c r="W331" s="147"/>
      <c r="X331" s="147"/>
      <c r="Y331" s="147"/>
      <c r="Z331" s="328"/>
      <c r="AA331" s="328"/>
      <c r="AB331" s="421"/>
      <c r="AC331" s="328"/>
    </row>
    <row r="332" spans="1:29" ht="16.5">
      <c r="A332" s="328" t="s">
        <v>956</v>
      </c>
      <c r="B332" s="419" t="s">
        <v>823</v>
      </c>
      <c r="C332" s="420"/>
      <c r="D332" s="147"/>
      <c r="E332" s="147"/>
      <c r="F332" s="147"/>
      <c r="G332" s="147"/>
      <c r="H332" s="147"/>
      <c r="I332" s="147"/>
      <c r="J332" s="147"/>
      <c r="K332" s="147"/>
      <c r="L332" s="147"/>
      <c r="M332" s="147"/>
      <c r="N332" s="147"/>
      <c r="O332" s="147"/>
      <c r="P332" s="147"/>
      <c r="Q332" s="147"/>
      <c r="R332" s="147"/>
      <c r="S332" s="147"/>
      <c r="T332" s="147"/>
      <c r="U332" s="395"/>
      <c r="V332" s="328"/>
      <c r="W332" s="147"/>
      <c r="X332" s="147"/>
      <c r="Y332" s="147"/>
      <c r="Z332" s="328"/>
      <c r="AA332" s="328"/>
      <c r="AB332" s="421"/>
      <c r="AC332" s="328"/>
    </row>
    <row r="333" spans="1:29" ht="16.5">
      <c r="A333" s="328" t="s">
        <v>957</v>
      </c>
      <c r="B333" s="419" t="s">
        <v>825</v>
      </c>
      <c r="C333" s="420"/>
      <c r="D333" s="147"/>
      <c r="E333" s="147"/>
      <c r="F333" s="147"/>
      <c r="G333" s="147"/>
      <c r="H333" s="147"/>
      <c r="I333" s="147"/>
      <c r="J333" s="147"/>
      <c r="K333" s="147"/>
      <c r="L333" s="147"/>
      <c r="M333" s="147"/>
      <c r="N333" s="147"/>
      <c r="O333" s="147"/>
      <c r="P333" s="147"/>
      <c r="Q333" s="147"/>
      <c r="R333" s="147"/>
      <c r="S333" s="147"/>
      <c r="T333" s="147"/>
      <c r="U333" s="395"/>
      <c r="V333" s="328"/>
      <c r="W333" s="147"/>
      <c r="X333" s="147"/>
      <c r="Y333" s="147"/>
      <c r="Z333" s="328"/>
      <c r="AA333" s="328"/>
      <c r="AB333" s="421"/>
      <c r="AC333" s="328"/>
    </row>
    <row r="334" spans="1:29" ht="16.5">
      <c r="A334" s="328" t="s">
        <v>958</v>
      </c>
      <c r="B334" s="419" t="s">
        <v>827</v>
      </c>
      <c r="C334" s="420"/>
      <c r="D334" s="147"/>
      <c r="E334" s="147"/>
      <c r="F334" s="147"/>
      <c r="G334" s="147"/>
      <c r="H334" s="147"/>
      <c r="I334" s="147"/>
      <c r="J334" s="147"/>
      <c r="K334" s="147"/>
      <c r="L334" s="147"/>
      <c r="M334" s="147"/>
      <c r="N334" s="147"/>
      <c r="O334" s="147"/>
      <c r="P334" s="147"/>
      <c r="Q334" s="147"/>
      <c r="R334" s="147"/>
      <c r="S334" s="147"/>
      <c r="T334" s="147"/>
      <c r="U334" s="395"/>
      <c r="V334" s="328"/>
      <c r="W334" s="147"/>
      <c r="X334" s="147"/>
      <c r="Y334" s="147"/>
      <c r="Z334" s="328"/>
      <c r="AA334" s="328"/>
      <c r="AB334" s="421"/>
      <c r="AC334" s="328"/>
    </row>
    <row r="335" spans="1:29" ht="16.5">
      <c r="A335" s="328" t="s">
        <v>959</v>
      </c>
      <c r="B335" s="419" t="s">
        <v>829</v>
      </c>
      <c r="C335" s="420"/>
      <c r="D335" s="147"/>
      <c r="E335" s="147"/>
      <c r="F335" s="147"/>
      <c r="G335" s="147"/>
      <c r="H335" s="147"/>
      <c r="I335" s="147"/>
      <c r="J335" s="147"/>
      <c r="K335" s="147"/>
      <c r="L335" s="147"/>
      <c r="M335" s="147"/>
      <c r="N335" s="147"/>
      <c r="O335" s="147"/>
      <c r="P335" s="147"/>
      <c r="Q335" s="147"/>
      <c r="R335" s="147"/>
      <c r="S335" s="147"/>
      <c r="T335" s="147"/>
      <c r="U335" s="395"/>
      <c r="V335" s="328"/>
      <c r="W335" s="147"/>
      <c r="X335" s="147"/>
      <c r="Y335" s="147"/>
      <c r="Z335" s="328"/>
      <c r="AA335" s="328"/>
      <c r="AB335" s="421"/>
      <c r="AC335" s="328"/>
    </row>
    <row r="336" spans="1:29" ht="16.5">
      <c r="A336" s="328" t="s">
        <v>960</v>
      </c>
      <c r="B336" s="419" t="s">
        <v>831</v>
      </c>
      <c r="C336" s="420"/>
      <c r="D336" s="147"/>
      <c r="E336" s="147"/>
      <c r="F336" s="147"/>
      <c r="G336" s="147"/>
      <c r="H336" s="147"/>
      <c r="I336" s="147"/>
      <c r="J336" s="147"/>
      <c r="K336" s="147"/>
      <c r="L336" s="147"/>
      <c r="M336" s="147"/>
      <c r="N336" s="147"/>
      <c r="O336" s="147"/>
      <c r="P336" s="147"/>
      <c r="Q336" s="147"/>
      <c r="R336" s="147"/>
      <c r="S336" s="147"/>
      <c r="T336" s="147"/>
      <c r="U336" s="395"/>
      <c r="V336" s="328"/>
      <c r="W336" s="147"/>
      <c r="X336" s="147"/>
      <c r="Y336" s="147"/>
      <c r="Z336" s="328"/>
      <c r="AA336" s="328"/>
      <c r="AB336" s="421"/>
      <c r="AC336" s="328"/>
    </row>
    <row r="337" spans="1:29" ht="16.5">
      <c r="A337" s="328" t="s">
        <v>961</v>
      </c>
      <c r="B337" s="419" t="s">
        <v>833</v>
      </c>
      <c r="C337" s="420"/>
      <c r="D337" s="147"/>
      <c r="E337" s="147"/>
      <c r="F337" s="147"/>
      <c r="G337" s="147"/>
      <c r="H337" s="147"/>
      <c r="I337" s="147"/>
      <c r="J337" s="147"/>
      <c r="K337" s="147"/>
      <c r="L337" s="147"/>
      <c r="M337" s="147"/>
      <c r="N337" s="147"/>
      <c r="O337" s="147"/>
      <c r="P337" s="147"/>
      <c r="Q337" s="147"/>
      <c r="R337" s="147"/>
      <c r="S337" s="147"/>
      <c r="T337" s="147"/>
      <c r="U337" s="395"/>
      <c r="V337" s="328"/>
      <c r="W337" s="147"/>
      <c r="X337" s="147"/>
      <c r="Y337" s="147"/>
      <c r="Z337" s="328"/>
      <c r="AA337" s="328"/>
      <c r="AB337" s="421"/>
      <c r="AC337" s="328"/>
    </row>
    <row r="338" spans="1:29" ht="16.5">
      <c r="A338" s="328" t="s">
        <v>962</v>
      </c>
      <c r="B338" s="419" t="s">
        <v>835</v>
      </c>
      <c r="C338" s="420"/>
      <c r="D338" s="147"/>
      <c r="E338" s="147"/>
      <c r="F338" s="147"/>
      <c r="G338" s="147"/>
      <c r="H338" s="147"/>
      <c r="I338" s="147"/>
      <c r="J338" s="147"/>
      <c r="K338" s="147"/>
      <c r="L338" s="147"/>
      <c r="M338" s="147"/>
      <c r="N338" s="147"/>
      <c r="O338" s="147"/>
      <c r="P338" s="147"/>
      <c r="Q338" s="147"/>
      <c r="R338" s="147"/>
      <c r="S338" s="147"/>
      <c r="T338" s="147"/>
      <c r="U338" s="395"/>
      <c r="V338" s="328"/>
      <c r="W338" s="147"/>
      <c r="X338" s="147"/>
      <c r="Y338" s="147"/>
      <c r="Z338" s="328"/>
      <c r="AA338" s="328"/>
      <c r="AB338" s="421"/>
      <c r="AC338" s="328"/>
    </row>
    <row r="339" spans="1:29" ht="16.5">
      <c r="A339" s="328" t="s">
        <v>963</v>
      </c>
      <c r="B339" s="419" t="s">
        <v>837</v>
      </c>
      <c r="C339" s="420"/>
      <c r="D339" s="147"/>
      <c r="E339" s="147"/>
      <c r="F339" s="147"/>
      <c r="G339" s="147"/>
      <c r="H339" s="147"/>
      <c r="I339" s="147"/>
      <c r="J339" s="147"/>
      <c r="K339" s="147"/>
      <c r="L339" s="147"/>
      <c r="M339" s="147"/>
      <c r="N339" s="147"/>
      <c r="O339" s="147"/>
      <c r="P339" s="147"/>
      <c r="Q339" s="147"/>
      <c r="R339" s="147"/>
      <c r="S339" s="147"/>
      <c r="T339" s="147"/>
      <c r="U339" s="395"/>
      <c r="V339" s="328"/>
      <c r="W339" s="147"/>
      <c r="X339" s="147"/>
      <c r="Y339" s="147"/>
      <c r="Z339" s="328"/>
      <c r="AA339" s="328"/>
      <c r="AB339" s="421"/>
      <c r="AC339" s="328"/>
    </row>
    <row r="340" spans="1:29" ht="16.5">
      <c r="A340" s="328" t="s">
        <v>964</v>
      </c>
      <c r="B340" s="419" t="s">
        <v>839</v>
      </c>
      <c r="C340" s="420"/>
      <c r="D340" s="147"/>
      <c r="E340" s="147"/>
      <c r="F340" s="147"/>
      <c r="G340" s="147"/>
      <c r="H340" s="147"/>
      <c r="I340" s="147"/>
      <c r="J340" s="147"/>
      <c r="K340" s="147"/>
      <c r="L340" s="147"/>
      <c r="M340" s="147"/>
      <c r="N340" s="147"/>
      <c r="O340" s="147"/>
      <c r="P340" s="147"/>
      <c r="Q340" s="147"/>
      <c r="R340" s="147"/>
      <c r="S340" s="147"/>
      <c r="T340" s="147"/>
      <c r="U340" s="395"/>
      <c r="V340" s="328"/>
      <c r="W340" s="147"/>
      <c r="X340" s="147"/>
      <c r="Y340" s="147"/>
      <c r="Z340" s="328"/>
      <c r="AA340" s="328"/>
      <c r="AB340" s="421"/>
      <c r="AC340" s="328"/>
    </row>
    <row r="341" spans="1:29" ht="16.5">
      <c r="A341" s="328" t="s">
        <v>965</v>
      </c>
      <c r="B341" s="419" t="s">
        <v>841</v>
      </c>
      <c r="C341" s="420"/>
      <c r="D341" s="147"/>
      <c r="E341" s="147"/>
      <c r="F341" s="147"/>
      <c r="G341" s="147"/>
      <c r="H341" s="147"/>
      <c r="I341" s="147"/>
      <c r="J341" s="147"/>
      <c r="K341" s="147"/>
      <c r="L341" s="147"/>
      <c r="M341" s="147"/>
      <c r="N341" s="147"/>
      <c r="O341" s="147"/>
      <c r="P341" s="147"/>
      <c r="Q341" s="147"/>
      <c r="R341" s="147"/>
      <c r="S341" s="147"/>
      <c r="T341" s="147"/>
      <c r="U341" s="395"/>
      <c r="V341" s="328"/>
      <c r="W341" s="147"/>
      <c r="X341" s="147"/>
      <c r="Y341" s="147"/>
      <c r="Z341" s="328"/>
      <c r="AA341" s="328"/>
      <c r="AB341" s="421"/>
      <c r="AC341" s="328"/>
    </row>
    <row r="342" spans="1:29" ht="16.5">
      <c r="A342" s="328" t="s">
        <v>966</v>
      </c>
      <c r="B342" s="419" t="s">
        <v>843</v>
      </c>
      <c r="C342" s="420"/>
      <c r="D342" s="147"/>
      <c r="E342" s="147"/>
      <c r="F342" s="147"/>
      <c r="G342" s="147"/>
      <c r="H342" s="147"/>
      <c r="I342" s="147"/>
      <c r="J342" s="147"/>
      <c r="K342" s="147"/>
      <c r="L342" s="147"/>
      <c r="M342" s="147"/>
      <c r="N342" s="147"/>
      <c r="O342" s="147"/>
      <c r="P342" s="147"/>
      <c r="Q342" s="147"/>
      <c r="R342" s="147"/>
      <c r="S342" s="147"/>
      <c r="T342" s="147"/>
      <c r="U342" s="395"/>
      <c r="V342" s="328"/>
      <c r="W342" s="147"/>
      <c r="X342" s="147"/>
      <c r="Y342" s="147"/>
      <c r="Z342" s="328"/>
      <c r="AA342" s="328"/>
      <c r="AB342" s="421"/>
      <c r="AC342" s="328"/>
    </row>
    <row r="343" spans="1:29" ht="16.5">
      <c r="A343" s="328" t="s">
        <v>967</v>
      </c>
      <c r="B343" s="419" t="s">
        <v>845</v>
      </c>
      <c r="C343" s="420"/>
      <c r="D343" s="147"/>
      <c r="E343" s="147"/>
      <c r="F343" s="147"/>
      <c r="G343" s="147"/>
      <c r="H343" s="147"/>
      <c r="I343" s="147"/>
      <c r="J343" s="147"/>
      <c r="K343" s="147"/>
      <c r="L343" s="147"/>
      <c r="M343" s="147"/>
      <c r="N343" s="147"/>
      <c r="O343" s="147"/>
      <c r="P343" s="147"/>
      <c r="Q343" s="147"/>
      <c r="R343" s="147"/>
      <c r="S343" s="147"/>
      <c r="T343" s="147"/>
      <c r="U343" s="395"/>
      <c r="V343" s="328"/>
      <c r="W343" s="147"/>
      <c r="X343" s="147"/>
      <c r="Y343" s="147"/>
      <c r="Z343" s="328"/>
      <c r="AA343" s="328"/>
      <c r="AB343" s="421"/>
      <c r="AC343" s="328"/>
    </row>
    <row r="344" spans="1:29" ht="16.5">
      <c r="A344" s="328" t="s">
        <v>968</v>
      </c>
      <c r="B344" s="419" t="s">
        <v>847</v>
      </c>
      <c r="C344" s="420"/>
      <c r="D344" s="147"/>
      <c r="E344" s="147"/>
      <c r="F344" s="147"/>
      <c r="G344" s="147"/>
      <c r="H344" s="147"/>
      <c r="I344" s="147"/>
      <c r="J344" s="147"/>
      <c r="K344" s="147"/>
      <c r="L344" s="147"/>
      <c r="M344" s="147"/>
      <c r="N344" s="147"/>
      <c r="O344" s="147"/>
      <c r="P344" s="147"/>
      <c r="Q344" s="147"/>
      <c r="R344" s="147"/>
      <c r="S344" s="147"/>
      <c r="T344" s="147"/>
      <c r="U344" s="395"/>
      <c r="V344" s="328"/>
      <c r="W344" s="147"/>
      <c r="X344" s="147"/>
      <c r="Y344" s="147"/>
      <c r="Z344" s="328"/>
      <c r="AA344" s="328"/>
      <c r="AB344" s="421"/>
      <c r="AC344" s="328"/>
    </row>
    <row r="345" spans="1:29" ht="16.5">
      <c r="A345" s="328" t="s">
        <v>969</v>
      </c>
      <c r="B345" s="419" t="s">
        <v>849</v>
      </c>
      <c r="C345" s="420"/>
      <c r="D345" s="147"/>
      <c r="E345" s="147"/>
      <c r="F345" s="147"/>
      <c r="G345" s="147"/>
      <c r="H345" s="147"/>
      <c r="I345" s="147"/>
      <c r="J345" s="147"/>
      <c r="K345" s="147"/>
      <c r="L345" s="147"/>
      <c r="M345" s="147"/>
      <c r="N345" s="147"/>
      <c r="O345" s="147"/>
      <c r="P345" s="147"/>
      <c r="Q345" s="147"/>
      <c r="R345" s="147"/>
      <c r="S345" s="147"/>
      <c r="T345" s="147"/>
      <c r="U345" s="395"/>
      <c r="V345" s="328"/>
      <c r="W345" s="147"/>
      <c r="X345" s="147"/>
      <c r="Y345" s="147"/>
      <c r="Z345" s="328"/>
      <c r="AA345" s="328"/>
      <c r="AB345" s="421"/>
      <c r="AC345" s="328"/>
    </row>
    <row r="346" spans="1:29" ht="16.5">
      <c r="A346" s="328" t="s">
        <v>970</v>
      </c>
      <c r="B346" s="419" t="s">
        <v>851</v>
      </c>
      <c r="C346" s="420"/>
      <c r="D346" s="147"/>
      <c r="E346" s="147"/>
      <c r="F346" s="147"/>
      <c r="G346" s="147"/>
      <c r="H346" s="147"/>
      <c r="I346" s="147"/>
      <c r="J346" s="147"/>
      <c r="K346" s="147"/>
      <c r="L346" s="147"/>
      <c r="M346" s="147"/>
      <c r="N346" s="147"/>
      <c r="O346" s="147"/>
      <c r="P346" s="147"/>
      <c r="Q346" s="147"/>
      <c r="R346" s="147"/>
      <c r="S346" s="147"/>
      <c r="T346" s="147"/>
      <c r="U346" s="395"/>
      <c r="V346" s="328"/>
      <c r="W346" s="147"/>
      <c r="X346" s="147"/>
      <c r="Y346" s="147"/>
      <c r="Z346" s="328"/>
      <c r="AA346" s="328"/>
      <c r="AB346" s="421"/>
      <c r="AC346" s="328"/>
    </row>
    <row r="347" spans="1:29" ht="16.5">
      <c r="A347" s="328" t="s">
        <v>971</v>
      </c>
      <c r="B347" s="419" t="s">
        <v>853</v>
      </c>
      <c r="C347" s="420"/>
      <c r="D347" s="147"/>
      <c r="E347" s="147"/>
      <c r="F347" s="147"/>
      <c r="G347" s="147"/>
      <c r="H347" s="147"/>
      <c r="I347" s="147"/>
      <c r="J347" s="147"/>
      <c r="K347" s="147"/>
      <c r="L347" s="147"/>
      <c r="M347" s="147"/>
      <c r="N347" s="147"/>
      <c r="O347" s="147"/>
      <c r="P347" s="147"/>
      <c r="Q347" s="147"/>
      <c r="R347" s="147"/>
      <c r="S347" s="147"/>
      <c r="T347" s="147"/>
      <c r="U347" s="395"/>
      <c r="V347" s="328"/>
      <c r="W347" s="147"/>
      <c r="X347" s="147"/>
      <c r="Y347" s="147"/>
      <c r="Z347" s="328"/>
      <c r="AA347" s="328"/>
      <c r="AB347" s="421"/>
      <c r="AC347" s="328"/>
    </row>
    <row r="348" spans="1:29" ht="16.5">
      <c r="A348" s="328" t="s">
        <v>972</v>
      </c>
      <c r="B348" s="419"/>
      <c r="C348" s="422"/>
      <c r="D348" s="144">
        <f>SUM(D318:D347)</f>
        <v>0</v>
      </c>
      <c r="E348" s="144">
        <f t="shared" ref="E348:T348" si="23">SUM(E318:E347)</f>
        <v>0</v>
      </c>
      <c r="F348" s="144">
        <f t="shared" si="23"/>
        <v>0</v>
      </c>
      <c r="G348" s="144">
        <f t="shared" si="23"/>
        <v>0</v>
      </c>
      <c r="H348" s="144">
        <f t="shared" si="23"/>
        <v>0</v>
      </c>
      <c r="I348" s="144">
        <f t="shared" si="23"/>
        <v>0</v>
      </c>
      <c r="J348" s="144">
        <f t="shared" si="23"/>
        <v>0</v>
      </c>
      <c r="K348" s="144">
        <f t="shared" si="23"/>
        <v>0</v>
      </c>
      <c r="L348" s="144">
        <f t="shared" si="23"/>
        <v>0</v>
      </c>
      <c r="M348" s="144">
        <f t="shared" si="23"/>
        <v>0</v>
      </c>
      <c r="N348" s="144">
        <f t="shared" si="23"/>
        <v>0</v>
      </c>
      <c r="O348" s="144">
        <f t="shared" si="23"/>
        <v>0</v>
      </c>
      <c r="P348" s="144">
        <f t="shared" si="23"/>
        <v>0</v>
      </c>
      <c r="Q348" s="144">
        <f t="shared" si="23"/>
        <v>0</v>
      </c>
      <c r="R348" s="144">
        <f t="shared" si="23"/>
        <v>0</v>
      </c>
      <c r="S348" s="144">
        <f t="shared" si="23"/>
        <v>0</v>
      </c>
      <c r="T348" s="144">
        <f t="shared" si="23"/>
        <v>0</v>
      </c>
      <c r="U348" s="395"/>
      <c r="V348" s="328"/>
      <c r="W348" s="144">
        <f t="shared" ref="W348:Y348" si="24">SUM(W318:W347)</f>
        <v>0</v>
      </c>
      <c r="X348" s="144">
        <f t="shared" si="24"/>
        <v>0</v>
      </c>
      <c r="Y348" s="144">
        <f t="shared" si="24"/>
        <v>0</v>
      </c>
      <c r="Z348" s="328"/>
      <c r="AA348" s="328"/>
      <c r="AB348" s="421"/>
      <c r="AC348" s="328"/>
    </row>
    <row r="349" spans="1:29" ht="16.5">
      <c r="A349" s="328" t="s">
        <v>973</v>
      </c>
      <c r="B349" s="419" t="s">
        <v>856</v>
      </c>
      <c r="C349" s="420"/>
      <c r="D349" s="147"/>
      <c r="E349" s="147"/>
      <c r="F349" s="147"/>
      <c r="G349" s="147"/>
      <c r="H349" s="147"/>
      <c r="I349" s="147"/>
      <c r="J349" s="147"/>
      <c r="K349" s="147"/>
      <c r="L349" s="147"/>
      <c r="M349" s="147"/>
      <c r="N349" s="147"/>
      <c r="O349" s="147"/>
      <c r="P349" s="147"/>
      <c r="Q349" s="147"/>
      <c r="R349" s="147"/>
      <c r="S349" s="147"/>
      <c r="T349" s="147"/>
      <c r="U349" s="395"/>
      <c r="V349" s="328"/>
      <c r="W349" s="147"/>
      <c r="X349" s="147"/>
      <c r="Y349" s="147"/>
      <c r="Z349" s="328"/>
      <c r="AA349" s="328"/>
      <c r="AB349" s="421"/>
      <c r="AC349" s="328"/>
    </row>
    <row r="350" spans="1:29" ht="16.5">
      <c r="A350" s="328" t="s">
        <v>974</v>
      </c>
      <c r="B350" s="419" t="s">
        <v>858</v>
      </c>
      <c r="C350" s="420"/>
      <c r="D350" s="147"/>
      <c r="E350" s="147"/>
      <c r="F350" s="147"/>
      <c r="G350" s="147"/>
      <c r="H350" s="147"/>
      <c r="I350" s="147"/>
      <c r="J350" s="147"/>
      <c r="K350" s="147"/>
      <c r="L350" s="147"/>
      <c r="M350" s="147"/>
      <c r="N350" s="147"/>
      <c r="O350" s="147"/>
      <c r="P350" s="147"/>
      <c r="Q350" s="147"/>
      <c r="R350" s="147"/>
      <c r="S350" s="147"/>
      <c r="T350" s="147"/>
      <c r="U350" s="395"/>
      <c r="V350" s="328"/>
      <c r="W350" s="147"/>
      <c r="X350" s="147"/>
      <c r="Y350" s="147"/>
      <c r="Z350" s="328"/>
      <c r="AA350" s="328"/>
      <c r="AB350" s="421"/>
      <c r="AC350" s="328"/>
    </row>
    <row r="351" spans="1:29" ht="16.5">
      <c r="A351" s="328" t="s">
        <v>975</v>
      </c>
      <c r="B351" s="419" t="s">
        <v>860</v>
      </c>
      <c r="C351" s="420"/>
      <c r="D351" s="147"/>
      <c r="E351" s="147"/>
      <c r="F351" s="147"/>
      <c r="G351" s="147"/>
      <c r="H351" s="147"/>
      <c r="I351" s="147"/>
      <c r="J351" s="147"/>
      <c r="K351" s="147"/>
      <c r="L351" s="147"/>
      <c r="M351" s="147"/>
      <c r="N351" s="147"/>
      <c r="O351" s="147"/>
      <c r="P351" s="147"/>
      <c r="Q351" s="147"/>
      <c r="R351" s="147"/>
      <c r="S351" s="147"/>
      <c r="T351" s="147"/>
      <c r="U351" s="395"/>
      <c r="V351" s="328"/>
      <c r="W351" s="147"/>
      <c r="X351" s="147"/>
      <c r="Y351" s="147"/>
      <c r="Z351" s="328"/>
      <c r="AA351" s="328"/>
      <c r="AB351" s="421"/>
      <c r="AC351" s="328"/>
    </row>
    <row r="352" spans="1:29" ht="16.5">
      <c r="A352" s="328" t="s">
        <v>976</v>
      </c>
      <c r="B352" s="419" t="s">
        <v>862</v>
      </c>
      <c r="C352" s="420"/>
      <c r="D352" s="147"/>
      <c r="E352" s="147"/>
      <c r="F352" s="147"/>
      <c r="G352" s="147"/>
      <c r="H352" s="147"/>
      <c r="I352" s="147"/>
      <c r="J352" s="147"/>
      <c r="K352" s="147"/>
      <c r="L352" s="147"/>
      <c r="M352" s="147"/>
      <c r="N352" s="147"/>
      <c r="O352" s="147"/>
      <c r="P352" s="147"/>
      <c r="Q352" s="147"/>
      <c r="R352" s="147"/>
      <c r="S352" s="147"/>
      <c r="T352" s="147"/>
      <c r="U352" s="395"/>
      <c r="V352" s="328"/>
      <c r="W352" s="147"/>
      <c r="X352" s="147"/>
      <c r="Y352" s="147"/>
      <c r="Z352" s="328"/>
      <c r="AA352" s="328"/>
      <c r="AB352" s="421"/>
      <c r="AC352" s="328"/>
    </row>
    <row r="353" spans="1:29" ht="16.5">
      <c r="A353" s="328" t="s">
        <v>977</v>
      </c>
      <c r="B353" s="419" t="s">
        <v>864</v>
      </c>
      <c r="C353" s="420"/>
      <c r="D353" s="147"/>
      <c r="E353" s="147"/>
      <c r="F353" s="147"/>
      <c r="G353" s="147"/>
      <c r="H353" s="147"/>
      <c r="I353" s="147"/>
      <c r="J353" s="147"/>
      <c r="K353" s="147"/>
      <c r="L353" s="147"/>
      <c r="M353" s="147"/>
      <c r="N353" s="147"/>
      <c r="O353" s="147"/>
      <c r="P353" s="147"/>
      <c r="Q353" s="147"/>
      <c r="R353" s="147"/>
      <c r="S353" s="147"/>
      <c r="T353" s="147"/>
      <c r="U353" s="395"/>
      <c r="V353" s="328"/>
      <c r="W353" s="147"/>
      <c r="X353" s="147"/>
      <c r="Y353" s="147"/>
      <c r="Z353" s="328"/>
      <c r="AA353" s="328"/>
      <c r="AB353" s="421"/>
      <c r="AC353" s="328"/>
    </row>
    <row r="354" spans="1:29" ht="16.5">
      <c r="A354" s="328" t="s">
        <v>978</v>
      </c>
      <c r="B354" s="419" t="s">
        <v>866</v>
      </c>
      <c r="C354" s="420"/>
      <c r="D354" s="147"/>
      <c r="E354" s="147"/>
      <c r="F354" s="147"/>
      <c r="G354" s="147"/>
      <c r="H354" s="147"/>
      <c r="I354" s="147"/>
      <c r="J354" s="147"/>
      <c r="K354" s="147"/>
      <c r="L354" s="147"/>
      <c r="M354" s="147"/>
      <c r="N354" s="147"/>
      <c r="O354" s="147"/>
      <c r="P354" s="147"/>
      <c r="Q354" s="147"/>
      <c r="R354" s="147"/>
      <c r="S354" s="147"/>
      <c r="T354" s="147"/>
      <c r="U354" s="395"/>
      <c r="V354" s="328"/>
      <c r="W354" s="147"/>
      <c r="X354" s="147"/>
      <c r="Y354" s="147"/>
      <c r="Z354" s="328"/>
      <c r="AA354" s="328"/>
      <c r="AB354" s="421"/>
      <c r="AC354" s="328"/>
    </row>
    <row r="355" spans="1:29" ht="16.5">
      <c r="A355" s="328" t="s">
        <v>979</v>
      </c>
      <c r="B355" s="419" t="s">
        <v>868</v>
      </c>
      <c r="C355" s="420"/>
      <c r="D355" s="147"/>
      <c r="E355" s="147"/>
      <c r="F355" s="147"/>
      <c r="G355" s="147"/>
      <c r="H355" s="147"/>
      <c r="I355" s="147"/>
      <c r="J355" s="147"/>
      <c r="K355" s="147"/>
      <c r="L355" s="147"/>
      <c r="M355" s="147"/>
      <c r="N355" s="147"/>
      <c r="O355" s="147"/>
      <c r="P355" s="147"/>
      <c r="Q355" s="147"/>
      <c r="R355" s="147"/>
      <c r="S355" s="147"/>
      <c r="T355" s="147"/>
      <c r="U355" s="395"/>
      <c r="V355" s="328"/>
      <c r="W355" s="147"/>
      <c r="X355" s="147"/>
      <c r="Y355" s="147"/>
      <c r="Z355" s="328"/>
      <c r="AA355" s="328"/>
      <c r="AB355" s="421"/>
      <c r="AC355" s="328"/>
    </row>
    <row r="356" spans="1:29" ht="16.5">
      <c r="A356" s="328" t="s">
        <v>980</v>
      </c>
      <c r="B356" s="419" t="s">
        <v>870</v>
      </c>
      <c r="C356" s="420"/>
      <c r="D356" s="147"/>
      <c r="E356" s="147"/>
      <c r="F356" s="147"/>
      <c r="G356" s="147"/>
      <c r="H356" s="147"/>
      <c r="I356" s="147"/>
      <c r="J356" s="147"/>
      <c r="K356" s="147"/>
      <c r="L356" s="147"/>
      <c r="M356" s="147"/>
      <c r="N356" s="147"/>
      <c r="O356" s="147"/>
      <c r="P356" s="147"/>
      <c r="Q356" s="147"/>
      <c r="R356" s="147"/>
      <c r="S356" s="147"/>
      <c r="T356" s="147"/>
      <c r="U356" s="395"/>
      <c r="V356" s="328"/>
      <c r="W356" s="147"/>
      <c r="X356" s="147"/>
      <c r="Y356" s="147"/>
      <c r="Z356" s="328"/>
      <c r="AA356" s="328"/>
      <c r="AB356" s="421"/>
      <c r="AC356" s="328"/>
    </row>
    <row r="357" spans="1:29" ht="16.5">
      <c r="A357" s="328" t="s">
        <v>981</v>
      </c>
      <c r="B357" s="419" t="s">
        <v>872</v>
      </c>
      <c r="C357" s="420"/>
      <c r="D357" s="147"/>
      <c r="E357" s="147"/>
      <c r="F357" s="147"/>
      <c r="G357" s="147"/>
      <c r="H357" s="147"/>
      <c r="I357" s="147"/>
      <c r="J357" s="147"/>
      <c r="K357" s="147"/>
      <c r="L357" s="147"/>
      <c r="M357" s="147"/>
      <c r="N357" s="147"/>
      <c r="O357" s="147"/>
      <c r="P357" s="147"/>
      <c r="Q357" s="147"/>
      <c r="R357" s="147"/>
      <c r="S357" s="147"/>
      <c r="T357" s="147"/>
      <c r="U357" s="395"/>
      <c r="V357" s="328"/>
      <c r="W357" s="147"/>
      <c r="X357" s="147"/>
      <c r="Y357" s="147"/>
      <c r="Z357" s="328"/>
      <c r="AA357" s="328"/>
      <c r="AB357" s="421"/>
      <c r="AC357" s="328"/>
    </row>
    <row r="358" spans="1:29" ht="16.5">
      <c r="A358" s="328" t="s">
        <v>982</v>
      </c>
      <c r="B358" s="419" t="s">
        <v>874</v>
      </c>
      <c r="C358" s="420"/>
      <c r="D358" s="147"/>
      <c r="E358" s="147"/>
      <c r="F358" s="147"/>
      <c r="G358" s="147"/>
      <c r="H358" s="147"/>
      <c r="I358" s="147"/>
      <c r="J358" s="147"/>
      <c r="K358" s="147"/>
      <c r="L358" s="147"/>
      <c r="M358" s="147"/>
      <c r="N358" s="147"/>
      <c r="O358" s="147"/>
      <c r="P358" s="147"/>
      <c r="Q358" s="147"/>
      <c r="R358" s="147"/>
      <c r="S358" s="147"/>
      <c r="T358" s="147"/>
      <c r="U358" s="395"/>
      <c r="V358" s="328"/>
      <c r="W358" s="147"/>
      <c r="X358" s="147"/>
      <c r="Y358" s="147"/>
      <c r="Z358" s="328"/>
      <c r="AA358" s="328"/>
      <c r="AB358" s="421"/>
      <c r="AC358" s="328"/>
    </row>
    <row r="359" spans="1:29" ht="16.5">
      <c r="A359" s="328" t="s">
        <v>983</v>
      </c>
      <c r="B359" s="419" t="s">
        <v>876</v>
      </c>
      <c r="C359" s="420"/>
      <c r="D359" s="147"/>
      <c r="E359" s="147"/>
      <c r="F359" s="147"/>
      <c r="G359" s="147"/>
      <c r="H359" s="147"/>
      <c r="I359" s="147"/>
      <c r="J359" s="147"/>
      <c r="K359" s="147"/>
      <c r="L359" s="147"/>
      <c r="M359" s="147"/>
      <c r="N359" s="147"/>
      <c r="O359" s="147"/>
      <c r="P359" s="147"/>
      <c r="Q359" s="147"/>
      <c r="R359" s="147"/>
      <c r="S359" s="147"/>
      <c r="T359" s="147"/>
      <c r="U359" s="395"/>
      <c r="V359" s="328"/>
      <c r="W359" s="147"/>
      <c r="X359" s="147"/>
      <c r="Y359" s="147"/>
      <c r="Z359" s="328"/>
      <c r="AA359" s="328"/>
      <c r="AB359" s="421"/>
      <c r="AC359" s="328"/>
    </row>
    <row r="360" spans="1:29" ht="16.5">
      <c r="A360" s="328" t="s">
        <v>984</v>
      </c>
      <c r="B360" s="419" t="s">
        <v>878</v>
      </c>
      <c r="C360" s="420"/>
      <c r="D360" s="147"/>
      <c r="E360" s="147"/>
      <c r="F360" s="147"/>
      <c r="G360" s="147"/>
      <c r="H360" s="147"/>
      <c r="I360" s="147"/>
      <c r="J360" s="147"/>
      <c r="K360" s="147"/>
      <c r="L360" s="147"/>
      <c r="M360" s="147"/>
      <c r="N360" s="147"/>
      <c r="O360" s="147"/>
      <c r="P360" s="147"/>
      <c r="Q360" s="147"/>
      <c r="R360" s="147"/>
      <c r="S360" s="147"/>
      <c r="T360" s="147"/>
      <c r="U360" s="395"/>
      <c r="V360" s="328"/>
      <c r="W360" s="147"/>
      <c r="X360" s="147"/>
      <c r="Y360" s="147"/>
      <c r="Z360" s="328"/>
      <c r="AA360" s="328"/>
      <c r="AB360" s="421"/>
      <c r="AC360" s="328"/>
    </row>
    <row r="361" spans="1:29" ht="16.5">
      <c r="A361" s="328" t="s">
        <v>985</v>
      </c>
      <c r="B361" s="419" t="s">
        <v>880</v>
      </c>
      <c r="C361" s="420"/>
      <c r="D361" s="147"/>
      <c r="E361" s="147"/>
      <c r="F361" s="147"/>
      <c r="G361" s="147"/>
      <c r="H361" s="147"/>
      <c r="I361" s="147"/>
      <c r="J361" s="147"/>
      <c r="K361" s="147"/>
      <c r="L361" s="147"/>
      <c r="M361" s="147"/>
      <c r="N361" s="147"/>
      <c r="O361" s="147"/>
      <c r="P361" s="147"/>
      <c r="Q361" s="147"/>
      <c r="R361" s="147"/>
      <c r="S361" s="147"/>
      <c r="T361" s="147"/>
      <c r="U361" s="395"/>
      <c r="V361" s="328"/>
      <c r="W361" s="147"/>
      <c r="X361" s="147"/>
      <c r="Y361" s="147"/>
      <c r="Z361" s="328"/>
      <c r="AA361" s="328"/>
      <c r="AB361" s="421"/>
      <c r="AC361" s="328"/>
    </row>
    <row r="362" spans="1:29" ht="16.5">
      <c r="A362" s="328" t="s">
        <v>986</v>
      </c>
      <c r="B362" s="419" t="s">
        <v>882</v>
      </c>
      <c r="C362" s="420"/>
      <c r="D362" s="147"/>
      <c r="E362" s="147"/>
      <c r="F362" s="147"/>
      <c r="G362" s="147"/>
      <c r="H362" s="147"/>
      <c r="I362" s="147"/>
      <c r="J362" s="147"/>
      <c r="K362" s="147"/>
      <c r="L362" s="147"/>
      <c r="M362" s="147"/>
      <c r="N362" s="147"/>
      <c r="O362" s="147"/>
      <c r="P362" s="147"/>
      <c r="Q362" s="147"/>
      <c r="R362" s="147"/>
      <c r="S362" s="147"/>
      <c r="T362" s="147"/>
      <c r="U362" s="395"/>
      <c r="V362" s="328"/>
      <c r="W362" s="147"/>
      <c r="X362" s="147"/>
      <c r="Y362" s="147"/>
      <c r="Z362" s="328"/>
      <c r="AA362" s="328"/>
      <c r="AB362" s="421"/>
      <c r="AC362" s="328"/>
    </row>
    <row r="363" spans="1:29" ht="16.5">
      <c r="A363" s="328" t="s">
        <v>987</v>
      </c>
      <c r="B363" s="419" t="s">
        <v>884</v>
      </c>
      <c r="C363" s="420"/>
      <c r="D363" s="147"/>
      <c r="E363" s="147"/>
      <c r="F363" s="147"/>
      <c r="G363" s="147"/>
      <c r="H363" s="147"/>
      <c r="I363" s="147"/>
      <c r="J363" s="147"/>
      <c r="K363" s="147"/>
      <c r="L363" s="147"/>
      <c r="M363" s="147"/>
      <c r="N363" s="147"/>
      <c r="O363" s="147"/>
      <c r="P363" s="147"/>
      <c r="Q363" s="147"/>
      <c r="R363" s="147"/>
      <c r="S363" s="147"/>
      <c r="T363" s="147"/>
      <c r="U363" s="395"/>
      <c r="V363" s="328"/>
      <c r="W363" s="147"/>
      <c r="X363" s="147"/>
      <c r="Y363" s="147"/>
      <c r="Z363" s="328"/>
      <c r="AA363" s="328"/>
      <c r="AB363" s="421"/>
      <c r="AC363" s="328"/>
    </row>
    <row r="364" spans="1:29" ht="16.5">
      <c r="A364" s="328" t="s">
        <v>988</v>
      </c>
      <c r="B364" s="419"/>
      <c r="C364" s="422"/>
      <c r="D364" s="144">
        <f>SUM(D349:D363)</f>
        <v>0</v>
      </c>
      <c r="E364" s="144">
        <f t="shared" ref="E364:T364" si="25">SUM(E349:E363)</f>
        <v>0</v>
      </c>
      <c r="F364" s="144">
        <f t="shared" si="25"/>
        <v>0</v>
      </c>
      <c r="G364" s="144">
        <f t="shared" si="25"/>
        <v>0</v>
      </c>
      <c r="H364" s="144">
        <f t="shared" si="25"/>
        <v>0</v>
      </c>
      <c r="I364" s="144">
        <f t="shared" si="25"/>
        <v>0</v>
      </c>
      <c r="J364" s="144">
        <f t="shared" si="25"/>
        <v>0</v>
      </c>
      <c r="K364" s="144">
        <f t="shared" si="25"/>
        <v>0</v>
      </c>
      <c r="L364" s="144">
        <f t="shared" si="25"/>
        <v>0</v>
      </c>
      <c r="M364" s="144">
        <f t="shared" si="25"/>
        <v>0</v>
      </c>
      <c r="N364" s="144">
        <f t="shared" si="25"/>
        <v>0</v>
      </c>
      <c r="O364" s="144">
        <f t="shared" si="25"/>
        <v>0</v>
      </c>
      <c r="P364" s="144">
        <f t="shared" si="25"/>
        <v>0</v>
      </c>
      <c r="Q364" s="144">
        <f t="shared" si="25"/>
        <v>0</v>
      </c>
      <c r="R364" s="144">
        <f t="shared" si="25"/>
        <v>0</v>
      </c>
      <c r="S364" s="144">
        <f t="shared" si="25"/>
        <v>0</v>
      </c>
      <c r="T364" s="144">
        <f t="shared" si="25"/>
        <v>0</v>
      </c>
      <c r="U364" s="395"/>
      <c r="V364" s="328"/>
      <c r="W364" s="144">
        <f t="shared" ref="W364:Y364" si="26">SUM(W349:W363)</f>
        <v>0</v>
      </c>
      <c r="X364" s="144">
        <f t="shared" si="26"/>
        <v>0</v>
      </c>
      <c r="Y364" s="144">
        <f t="shared" si="26"/>
        <v>0</v>
      </c>
      <c r="Z364" s="328"/>
      <c r="AA364" s="328"/>
      <c r="AB364" s="349"/>
      <c r="AC364" s="328"/>
    </row>
    <row r="365" spans="1:29" ht="16.5">
      <c r="A365" s="328" t="s">
        <v>989</v>
      </c>
      <c r="B365" s="416" t="s">
        <v>249</v>
      </c>
      <c r="C365" s="420"/>
      <c r="D365" s="144">
        <f>SUM(D348,D364)</f>
        <v>0</v>
      </c>
      <c r="E365" s="144">
        <f t="shared" ref="E365:T365" si="27">SUM(E348,E364)</f>
        <v>0</v>
      </c>
      <c r="F365" s="144">
        <f t="shared" si="27"/>
        <v>0</v>
      </c>
      <c r="G365" s="144">
        <f t="shared" si="27"/>
        <v>0</v>
      </c>
      <c r="H365" s="144">
        <f t="shared" si="27"/>
        <v>0</v>
      </c>
      <c r="I365" s="144">
        <f t="shared" si="27"/>
        <v>0</v>
      </c>
      <c r="J365" s="144">
        <f t="shared" si="27"/>
        <v>0</v>
      </c>
      <c r="K365" s="144">
        <f t="shared" si="27"/>
        <v>0</v>
      </c>
      <c r="L365" s="144">
        <f t="shared" si="27"/>
        <v>0</v>
      </c>
      <c r="M365" s="144">
        <f t="shared" si="27"/>
        <v>0</v>
      </c>
      <c r="N365" s="144">
        <f t="shared" si="27"/>
        <v>0</v>
      </c>
      <c r="O365" s="144">
        <f t="shared" si="27"/>
        <v>0</v>
      </c>
      <c r="P365" s="144">
        <f t="shared" si="27"/>
        <v>0</v>
      </c>
      <c r="Q365" s="144">
        <f t="shared" si="27"/>
        <v>0</v>
      </c>
      <c r="R365" s="144">
        <f t="shared" si="27"/>
        <v>0</v>
      </c>
      <c r="S365" s="144">
        <f t="shared" si="27"/>
        <v>0</v>
      </c>
      <c r="T365" s="144">
        <f t="shared" si="27"/>
        <v>0</v>
      </c>
      <c r="U365" s="395"/>
      <c r="V365" s="427"/>
      <c r="W365" s="144">
        <f t="shared" ref="W365:Y365" si="28">SUM(W348,W364)</f>
        <v>0</v>
      </c>
      <c r="X365" s="144">
        <f t="shared" si="28"/>
        <v>0</v>
      </c>
      <c r="Y365" s="144">
        <f t="shared" si="28"/>
        <v>0</v>
      </c>
      <c r="Z365" s="147"/>
      <c r="AA365" s="147"/>
      <c r="AB365" s="147"/>
      <c r="AC365" s="328"/>
    </row>
    <row r="366" spans="1:29" ht="16.5">
      <c r="A366" s="328" t="s">
        <v>990</v>
      </c>
      <c r="B366" s="424" t="s">
        <v>562</v>
      </c>
      <c r="C366" s="348"/>
      <c r="D366" s="348"/>
      <c r="E366" s="348"/>
      <c r="F366" s="348"/>
      <c r="G366" s="348"/>
      <c r="H366" s="348"/>
      <c r="I366" s="147"/>
      <c r="J366" s="147"/>
      <c r="K366" s="147"/>
      <c r="L366" s="147"/>
      <c r="M366" s="147"/>
      <c r="N366" s="147"/>
      <c r="O366" s="147"/>
      <c r="P366" s="147"/>
      <c r="Q366" s="147"/>
      <c r="R366" s="147"/>
      <c r="S366" s="147"/>
      <c r="T366" s="147"/>
      <c r="U366" s="328"/>
      <c r="V366" s="328"/>
      <c r="W366" s="328"/>
      <c r="X366" s="328"/>
      <c r="Y366" s="328"/>
      <c r="Z366" s="328"/>
      <c r="AA366" s="328"/>
      <c r="AB366" s="328"/>
      <c r="AC366" s="328"/>
    </row>
    <row r="367" spans="1:29" ht="16.5">
      <c r="A367" s="328" t="s">
        <v>991</v>
      </c>
      <c r="B367" s="328" t="s">
        <v>889</v>
      </c>
      <c r="C367" s="328"/>
      <c r="D367" s="328"/>
      <c r="E367" s="328"/>
      <c r="F367" s="328"/>
      <c r="G367" s="328"/>
      <c r="H367" s="328"/>
      <c r="I367" s="328"/>
      <c r="J367" s="328"/>
      <c r="K367" s="328"/>
      <c r="L367" s="328"/>
      <c r="M367" s="328"/>
      <c r="N367" s="328"/>
      <c r="O367" s="328"/>
      <c r="P367" s="328"/>
      <c r="Q367" s="328"/>
      <c r="R367" s="328"/>
      <c r="S367" s="328"/>
      <c r="T367" s="328"/>
      <c r="U367" s="328"/>
      <c r="V367" s="328"/>
      <c r="W367" s="185" t="str">
        <f>IFERROR(W365/SUM(G365:H365),"")</f>
        <v/>
      </c>
      <c r="X367" s="201"/>
      <c r="Y367" s="328"/>
      <c r="Z367" s="199"/>
      <c r="AA367" s="199"/>
      <c r="AB367" s="199"/>
      <c r="AC367" s="328"/>
    </row>
  </sheetData>
  <sheetProtection formatColumns="0" formatRows="0"/>
  <mergeCells count="18">
    <mergeCell ref="B4:F4"/>
    <mergeCell ref="B1:AB1"/>
    <mergeCell ref="E255:H255"/>
    <mergeCell ref="E197:H197"/>
    <mergeCell ref="E198:G198"/>
    <mergeCell ref="I198:T198"/>
    <mergeCell ref="Z198:AB198"/>
    <mergeCell ref="B12:B17"/>
    <mergeCell ref="B46:B48"/>
    <mergeCell ref="B18:B22"/>
    <mergeCell ref="B6:B11"/>
    <mergeCell ref="E256:G256"/>
    <mergeCell ref="I256:T256"/>
    <mergeCell ref="Z256:AB256"/>
    <mergeCell ref="E313:H313"/>
    <mergeCell ref="E314:G314"/>
    <mergeCell ref="I314:T314"/>
    <mergeCell ref="Z314:AB314"/>
  </mergeCells>
  <phoneticPr fontId="75" type="noConversion"/>
  <printOptions headings="1" gridLines="1"/>
  <pageMargins left="0.70866141732283472" right="0.70866141732283472" top="0.74803149606299213" bottom="0.74803149606299213" header="0.31496062992125984" footer="0.31496062992125984"/>
  <pageSetup paperSize="8" scale="45" fitToHeight="2" orientation="landscape" r:id="rId1"/>
  <headerFooter>
    <oddHeader>&amp;C&amp;"Aptos"&amp;10&amp;K000000 IN CONFIDENCE&amp;1#_x000D_&amp;R&amp;Z&amp;F
&amp;A</oddHeader>
    <oddFooter>&amp;C_x000D_&amp;1#&amp;"Aptos"&amp;10&amp;K000000 IN CONFIDENCE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A499"/>
    <pageSetUpPr fitToPage="1"/>
  </sheetPr>
  <dimension ref="A1:O43"/>
  <sheetViews>
    <sheetView showGridLines="0" view="pageBreakPreview" zoomScale="70" zoomScaleNormal="100" zoomScaleSheetLayoutView="70" workbookViewId="0">
      <selection activeCell="C9" sqref="C9"/>
    </sheetView>
  </sheetViews>
  <sheetFormatPr defaultColWidth="9" defaultRowHeight="14.25"/>
  <cols>
    <col min="1" max="1" width="6.25" style="3" customWidth="1"/>
    <col min="2" max="2" width="37.625" style="3" customWidth="1"/>
    <col min="3" max="4" width="15.625" style="3" customWidth="1"/>
    <col min="5" max="5" width="16.75" style="3" customWidth="1"/>
    <col min="6" max="10" width="15.625" style="3" customWidth="1"/>
    <col min="11" max="11" width="2.625" style="3" customWidth="1"/>
    <col min="12" max="16384" width="9" style="3"/>
  </cols>
  <sheetData>
    <row r="1" spans="1:15" ht="40.5">
      <c r="A1" s="134"/>
      <c r="B1" s="219" t="s">
        <v>992</v>
      </c>
      <c r="C1" s="219"/>
      <c r="D1" s="219"/>
      <c r="E1" s="219"/>
      <c r="F1" s="219"/>
      <c r="G1" s="219"/>
      <c r="H1" s="219"/>
      <c r="I1" s="219"/>
      <c r="J1" s="219"/>
      <c r="K1" s="219"/>
      <c r="L1" s="219"/>
      <c r="M1" s="219"/>
      <c r="N1" s="71"/>
      <c r="O1" s="71"/>
    </row>
    <row r="2" spans="1:15" ht="16.5">
      <c r="A2" s="301"/>
      <c r="B2" s="301"/>
      <c r="C2" s="301"/>
      <c r="D2" s="301"/>
      <c r="E2" s="301"/>
      <c r="F2" s="301"/>
      <c r="G2" s="301"/>
      <c r="H2" s="301"/>
      <c r="I2" s="301"/>
      <c r="J2" s="301"/>
      <c r="K2" s="301"/>
      <c r="L2" s="71"/>
      <c r="M2" s="71"/>
      <c r="N2" s="71"/>
      <c r="O2" s="71"/>
    </row>
    <row r="3" spans="1:15" ht="3" customHeight="1">
      <c r="A3" s="301"/>
      <c r="B3" s="301"/>
      <c r="C3" s="301"/>
      <c r="D3" s="301"/>
      <c r="E3" s="301"/>
      <c r="F3" s="301"/>
      <c r="G3" s="301"/>
      <c r="H3" s="301"/>
      <c r="I3" s="301"/>
      <c r="J3" s="301"/>
      <c r="K3" s="301"/>
      <c r="L3" s="71"/>
      <c r="M3" s="71"/>
      <c r="N3" s="71"/>
      <c r="O3" s="71"/>
    </row>
    <row r="4" spans="1:15" ht="20.25">
      <c r="A4" s="301" t="s">
        <v>993</v>
      </c>
      <c r="B4" s="176" t="s">
        <v>994</v>
      </c>
      <c r="C4" s="402"/>
      <c r="D4" s="402"/>
      <c r="E4" s="402"/>
      <c r="F4" s="402"/>
      <c r="G4" s="402"/>
      <c r="H4" s="402"/>
      <c r="I4" s="402"/>
      <c r="J4" s="218"/>
      <c r="K4" s="301"/>
      <c r="L4" s="71"/>
      <c r="M4" s="71"/>
      <c r="N4" s="71"/>
      <c r="O4" s="71"/>
    </row>
    <row r="5" spans="1:15" ht="20.25">
      <c r="A5" s="301"/>
      <c r="B5" s="301"/>
      <c r="C5" s="517" t="s">
        <v>553</v>
      </c>
      <c r="D5" s="527"/>
      <c r="E5" s="527"/>
      <c r="F5" s="527"/>
      <c r="G5" s="518"/>
      <c r="H5" s="149"/>
      <c r="I5" s="149"/>
      <c r="J5" s="149"/>
      <c r="K5" s="301"/>
      <c r="L5" s="71"/>
      <c r="M5" s="71"/>
      <c r="N5" s="71"/>
      <c r="O5" s="71"/>
    </row>
    <row r="6" spans="1:15" ht="60.75">
      <c r="A6" s="301"/>
      <c r="B6" s="222" t="s">
        <v>995</v>
      </c>
      <c r="C6" s="142" t="s">
        <v>996</v>
      </c>
      <c r="D6" s="142" t="s">
        <v>997</v>
      </c>
      <c r="E6" s="142" t="s">
        <v>998</v>
      </c>
      <c r="F6" s="142" t="s">
        <v>999</v>
      </c>
      <c r="G6" s="142" t="s">
        <v>1000</v>
      </c>
      <c r="H6" s="142" t="s">
        <v>791</v>
      </c>
      <c r="I6" s="142" t="s">
        <v>512</v>
      </c>
      <c r="J6" s="142" t="s">
        <v>1001</v>
      </c>
      <c r="K6" s="301"/>
      <c r="L6" s="71"/>
      <c r="M6" s="71"/>
      <c r="N6" s="71"/>
      <c r="O6" s="71"/>
    </row>
    <row r="7" spans="1:15" ht="17.25">
      <c r="A7" s="301"/>
      <c r="B7" s="220"/>
      <c r="C7" s="183" t="s">
        <v>219</v>
      </c>
      <c r="D7" s="183" t="s">
        <v>219</v>
      </c>
      <c r="E7" s="183" t="s">
        <v>219</v>
      </c>
      <c r="F7" s="183" t="s">
        <v>219</v>
      </c>
      <c r="G7" s="183" t="s">
        <v>219</v>
      </c>
      <c r="H7" s="183" t="s">
        <v>219</v>
      </c>
      <c r="I7" s="183" t="s">
        <v>219</v>
      </c>
      <c r="J7" s="183" t="s">
        <v>219</v>
      </c>
      <c r="K7" s="301"/>
      <c r="L7" s="71"/>
      <c r="M7" s="71"/>
      <c r="N7" s="71"/>
      <c r="O7" s="71"/>
    </row>
    <row r="8" spans="1:15" ht="14.25" hidden="1" customHeight="1">
      <c r="A8" s="301"/>
      <c r="B8" s="220"/>
      <c r="C8" s="350"/>
      <c r="D8" s="350"/>
      <c r="E8" s="350"/>
      <c r="F8" s="350"/>
      <c r="G8" s="350"/>
      <c r="H8" s="350"/>
      <c r="I8" s="350"/>
      <c r="J8" s="350"/>
      <c r="K8" s="301"/>
      <c r="L8" s="71"/>
      <c r="M8" s="71"/>
      <c r="N8" s="71"/>
      <c r="O8" s="71"/>
    </row>
    <row r="9" spans="1:15" ht="16.5">
      <c r="A9" s="301" t="s">
        <v>1002</v>
      </c>
      <c r="B9" s="391" t="s">
        <v>1003</v>
      </c>
      <c r="C9" s="147"/>
      <c r="D9" s="147"/>
      <c r="E9" s="147"/>
      <c r="F9" s="147"/>
      <c r="G9" s="144">
        <f>SUM(C9:F9)</f>
        <v>0</v>
      </c>
      <c r="H9" s="147"/>
      <c r="I9" s="147"/>
      <c r="J9" s="147"/>
      <c r="K9" s="301"/>
      <c r="L9" s="71"/>
      <c r="M9" s="71"/>
      <c r="N9" s="71"/>
      <c r="O9" s="71"/>
    </row>
    <row r="10" spans="1:15" ht="16.5">
      <c r="A10" s="301" t="s">
        <v>1004</v>
      </c>
      <c r="B10" s="391" t="s">
        <v>1005</v>
      </c>
      <c r="C10" s="147"/>
      <c r="D10" s="147"/>
      <c r="E10" s="147"/>
      <c r="F10" s="147"/>
      <c r="G10" s="144">
        <f>SUM(C10:F10)</f>
        <v>0</v>
      </c>
      <c r="H10" s="147"/>
      <c r="I10" s="147"/>
      <c r="J10" s="147"/>
      <c r="K10" s="301"/>
      <c r="L10" s="71"/>
      <c r="M10" s="71"/>
      <c r="N10" s="71"/>
      <c r="O10" s="71"/>
    </row>
    <row r="11" spans="1:15" ht="16.5">
      <c r="A11" s="301" t="s">
        <v>1006</v>
      </c>
      <c r="B11" s="391" t="s">
        <v>1007</v>
      </c>
      <c r="C11" s="147"/>
      <c r="D11" s="147"/>
      <c r="E11" s="147"/>
      <c r="F11" s="147"/>
      <c r="G11" s="144">
        <f>SUM(C11:F11)</f>
        <v>0</v>
      </c>
      <c r="H11" s="147"/>
      <c r="I11" s="147"/>
      <c r="J11" s="147"/>
      <c r="K11" s="301"/>
      <c r="L11" s="71"/>
      <c r="M11" s="71"/>
      <c r="N11" s="71"/>
      <c r="O11" s="71"/>
    </row>
    <row r="12" spans="1:15" ht="16.5">
      <c r="A12" s="301" t="s">
        <v>1008</v>
      </c>
      <c r="B12" s="391" t="s">
        <v>1009</v>
      </c>
      <c r="C12" s="147"/>
      <c r="D12" s="147"/>
      <c r="E12" s="147"/>
      <c r="F12" s="147"/>
      <c r="G12" s="144">
        <f>SUM(C12:F12)</f>
        <v>0</v>
      </c>
      <c r="H12" s="147"/>
      <c r="I12" s="147"/>
      <c r="J12" s="147"/>
      <c r="K12" s="301"/>
      <c r="L12" s="71"/>
      <c r="M12" s="71"/>
      <c r="N12" s="71"/>
      <c r="O12" s="71"/>
    </row>
    <row r="13" spans="1:15" ht="16.5">
      <c r="A13" s="301" t="s">
        <v>1010</v>
      </c>
      <c r="B13" s="391" t="s">
        <v>1011</v>
      </c>
      <c r="C13" s="147"/>
      <c r="D13" s="147"/>
      <c r="E13" s="147"/>
      <c r="F13" s="147"/>
      <c r="G13" s="144">
        <f>SUM(C13:F13)</f>
        <v>0</v>
      </c>
      <c r="H13" s="147"/>
      <c r="I13" s="147"/>
      <c r="J13" s="147"/>
      <c r="K13" s="301"/>
      <c r="L13" s="71"/>
      <c r="M13" s="71"/>
      <c r="N13" s="71"/>
      <c r="O13" s="71"/>
    </row>
    <row r="14" spans="1:15" ht="16.5">
      <c r="A14" s="301" t="s">
        <v>1012</v>
      </c>
      <c r="B14" s="221" t="s">
        <v>249</v>
      </c>
      <c r="C14" s="144">
        <f>SUM(C9:C13)</f>
        <v>0</v>
      </c>
      <c r="D14" s="144">
        <f t="shared" ref="D14:J14" si="0">SUM(D9:D13)</f>
        <v>0</v>
      </c>
      <c r="E14" s="144">
        <f t="shared" si="0"/>
        <v>0</v>
      </c>
      <c r="F14" s="144">
        <f t="shared" si="0"/>
        <v>0</v>
      </c>
      <c r="G14" s="144">
        <f t="shared" si="0"/>
        <v>0</v>
      </c>
      <c r="H14" s="144">
        <f>SUM(H9:H13)</f>
        <v>0</v>
      </c>
      <c r="I14" s="144">
        <f t="shared" si="0"/>
        <v>0</v>
      </c>
      <c r="J14" s="144">
        <f t="shared" si="0"/>
        <v>0</v>
      </c>
      <c r="K14" s="301"/>
      <c r="L14" s="71"/>
      <c r="M14" s="71"/>
      <c r="N14" s="71"/>
      <c r="O14" s="71"/>
    </row>
    <row r="15" spans="1:15" ht="16.5">
      <c r="A15" s="301"/>
      <c r="B15" s="301"/>
      <c r="C15" s="301"/>
      <c r="D15" s="301"/>
      <c r="E15" s="301"/>
      <c r="F15" s="301"/>
      <c r="G15" s="301"/>
      <c r="H15" s="301"/>
      <c r="I15" s="301"/>
      <c r="J15" s="301"/>
      <c r="K15" s="301"/>
      <c r="L15" s="71"/>
      <c r="M15" s="71"/>
      <c r="N15" s="71"/>
      <c r="O15" s="71"/>
    </row>
    <row r="16" spans="1:15" ht="16.5">
      <c r="A16" s="301"/>
      <c r="B16" s="301"/>
      <c r="C16" s="301"/>
      <c r="D16" s="301"/>
      <c r="E16" s="301"/>
      <c r="F16" s="301"/>
      <c r="G16" s="301"/>
      <c r="H16" s="301"/>
      <c r="I16" s="301"/>
      <c r="J16" s="301"/>
      <c r="K16" s="301"/>
      <c r="L16" s="71"/>
      <c r="M16" s="71"/>
      <c r="N16" s="71"/>
      <c r="O16" s="71"/>
    </row>
    <row r="17" spans="1:15" ht="16.5">
      <c r="A17" s="301"/>
      <c r="B17" s="301"/>
      <c r="C17" s="301"/>
      <c r="D17" s="301"/>
      <c r="E17" s="301"/>
      <c r="F17" s="301"/>
      <c r="G17" s="301"/>
      <c r="H17" s="301"/>
      <c r="I17" s="301"/>
      <c r="J17" s="301"/>
      <c r="K17" s="301"/>
      <c r="L17" s="71"/>
      <c r="M17" s="71"/>
      <c r="N17" s="71"/>
      <c r="O17" s="71"/>
    </row>
    <row r="18" spans="1:15" ht="20.25">
      <c r="A18" s="301" t="s">
        <v>1013</v>
      </c>
      <c r="B18" s="176" t="s">
        <v>1014</v>
      </c>
      <c r="C18" s="177"/>
      <c r="D18" s="177"/>
      <c r="E18" s="177"/>
      <c r="F18" s="177"/>
      <c r="G18" s="177"/>
      <c r="H18" s="177"/>
      <c r="I18" s="177"/>
      <c r="J18" s="177"/>
      <c r="K18" s="301"/>
      <c r="L18" s="71"/>
      <c r="M18" s="71"/>
      <c r="N18" s="71"/>
      <c r="O18" s="71"/>
    </row>
    <row r="19" spans="1:15" ht="16.5">
      <c r="A19" s="301"/>
      <c r="B19" s="301"/>
      <c r="C19" s="301"/>
      <c r="D19" s="301"/>
      <c r="E19" s="301"/>
      <c r="F19" s="301"/>
      <c r="G19" s="301"/>
      <c r="H19" s="301"/>
      <c r="I19" s="301"/>
      <c r="J19" s="301"/>
      <c r="K19" s="301"/>
      <c r="L19" s="71"/>
      <c r="M19" s="71"/>
      <c r="N19" s="71"/>
      <c r="O19" s="71"/>
    </row>
    <row r="20" spans="1:15" ht="16.5">
      <c r="A20" s="301"/>
      <c r="B20" s="71"/>
      <c r="C20" s="301"/>
      <c r="D20" s="301"/>
      <c r="E20" s="301"/>
      <c r="F20" s="301"/>
      <c r="G20" s="301"/>
      <c r="H20" s="301"/>
      <c r="I20" s="301"/>
      <c r="J20" s="301"/>
      <c r="K20" s="301"/>
      <c r="L20" s="71"/>
      <c r="M20" s="71"/>
      <c r="N20" s="71"/>
      <c r="O20" s="71"/>
    </row>
    <row r="21" spans="1:15" ht="16.5">
      <c r="A21" s="301"/>
      <c r="B21" s="136"/>
      <c r="C21" s="301"/>
      <c r="D21" s="301"/>
      <c r="E21" s="301"/>
      <c r="F21" s="301"/>
      <c r="G21" s="301"/>
      <c r="H21" s="301"/>
      <c r="I21" s="301"/>
      <c r="J21" s="301"/>
      <c r="K21" s="301"/>
      <c r="L21" s="71"/>
      <c r="M21" s="71"/>
      <c r="N21" s="71"/>
      <c r="O21" s="71"/>
    </row>
    <row r="22" spans="1:15" ht="20.25">
      <c r="A22" s="301"/>
      <c r="B22" s="301"/>
      <c r="C22" s="517" t="s">
        <v>1015</v>
      </c>
      <c r="D22" s="527"/>
      <c r="E22" s="527"/>
      <c r="F22" s="527"/>
      <c r="G22" s="518"/>
      <c r="H22" s="149"/>
      <c r="I22" s="149"/>
      <c r="J22" s="149"/>
      <c r="K22" s="301"/>
      <c r="L22" s="71"/>
      <c r="M22" s="71"/>
      <c r="N22" s="71"/>
      <c r="O22" s="71"/>
    </row>
    <row r="23" spans="1:15" ht="60.75">
      <c r="A23" s="301"/>
      <c r="B23" s="222" t="s">
        <v>995</v>
      </c>
      <c r="C23" s="142" t="s">
        <v>996</v>
      </c>
      <c r="D23" s="142" t="s">
        <v>997</v>
      </c>
      <c r="E23" s="142" t="s">
        <v>998</v>
      </c>
      <c r="F23" s="142" t="s">
        <v>999</v>
      </c>
      <c r="G23" s="142" t="s">
        <v>1000</v>
      </c>
      <c r="H23" s="142" t="s">
        <v>791</v>
      </c>
      <c r="I23" s="142" t="s">
        <v>512</v>
      </c>
      <c r="J23" s="142" t="s">
        <v>1001</v>
      </c>
      <c r="K23" s="301"/>
      <c r="L23" s="71"/>
      <c r="M23" s="71"/>
      <c r="N23" s="71"/>
      <c r="O23" s="71"/>
    </row>
    <row r="24" spans="1:15" ht="17.25">
      <c r="A24" s="301"/>
      <c r="B24" s="391"/>
      <c r="C24" s="183" t="s">
        <v>219</v>
      </c>
      <c r="D24" s="183" t="s">
        <v>219</v>
      </c>
      <c r="E24" s="183" t="s">
        <v>219</v>
      </c>
      <c r="F24" s="183" t="s">
        <v>219</v>
      </c>
      <c r="G24" s="183" t="s">
        <v>219</v>
      </c>
      <c r="H24" s="183" t="s">
        <v>219</v>
      </c>
      <c r="I24" s="183" t="s">
        <v>219</v>
      </c>
      <c r="J24" s="183" t="s">
        <v>219</v>
      </c>
      <c r="K24" s="301"/>
      <c r="L24" s="71"/>
      <c r="M24" s="71"/>
      <c r="N24" s="71"/>
      <c r="O24" s="71"/>
    </row>
    <row r="25" spans="1:15" ht="14.25" hidden="1" customHeight="1">
      <c r="A25" s="301"/>
      <c r="B25" s="391"/>
      <c r="C25" s="350"/>
      <c r="D25" s="350"/>
      <c r="E25" s="350"/>
      <c r="F25" s="350"/>
      <c r="G25" s="350"/>
      <c r="H25" s="350"/>
      <c r="I25" s="350"/>
      <c r="J25" s="350"/>
      <c r="K25" s="301"/>
      <c r="L25" s="71"/>
      <c r="M25" s="71"/>
      <c r="N25" s="71"/>
      <c r="O25" s="71"/>
    </row>
    <row r="26" spans="1:15" ht="16.5">
      <c r="A26" s="301" t="s">
        <v>1016</v>
      </c>
      <c r="B26" s="391" t="s">
        <v>1003</v>
      </c>
      <c r="C26" s="147"/>
      <c r="D26" s="147"/>
      <c r="E26" s="147"/>
      <c r="F26" s="147"/>
      <c r="G26" s="144">
        <f>SUM(C26:F26)</f>
        <v>0</v>
      </c>
      <c r="H26" s="147"/>
      <c r="I26" s="147"/>
      <c r="J26" s="147"/>
      <c r="K26" s="301"/>
      <c r="L26" s="71"/>
      <c r="M26" s="71"/>
      <c r="N26" s="71"/>
      <c r="O26" s="71"/>
    </row>
    <row r="27" spans="1:15" ht="16.5">
      <c r="A27" s="301" t="s">
        <v>1017</v>
      </c>
      <c r="B27" s="391" t="s">
        <v>1005</v>
      </c>
      <c r="C27" s="147"/>
      <c r="D27" s="147"/>
      <c r="E27" s="147"/>
      <c r="F27" s="147"/>
      <c r="G27" s="144">
        <f>SUM(C27:F27)</f>
        <v>0</v>
      </c>
      <c r="H27" s="147"/>
      <c r="I27" s="147"/>
      <c r="J27" s="147"/>
      <c r="K27" s="301"/>
      <c r="L27" s="71"/>
      <c r="M27" s="71"/>
      <c r="N27" s="71"/>
      <c r="O27" s="71"/>
    </row>
    <row r="28" spans="1:15" ht="16.5">
      <c r="A28" s="301" t="s">
        <v>1018</v>
      </c>
      <c r="B28" s="391" t="s">
        <v>1007</v>
      </c>
      <c r="C28" s="147"/>
      <c r="D28" s="147"/>
      <c r="E28" s="147"/>
      <c r="F28" s="147"/>
      <c r="G28" s="144">
        <f>SUM(C28:F28)</f>
        <v>0</v>
      </c>
      <c r="H28" s="147"/>
      <c r="I28" s="147"/>
      <c r="J28" s="147"/>
      <c r="K28" s="301"/>
      <c r="L28" s="71"/>
      <c r="M28" s="71"/>
      <c r="N28" s="71"/>
      <c r="O28" s="71"/>
    </row>
    <row r="29" spans="1:15" ht="16.5">
      <c r="A29" s="301" t="s">
        <v>1019</v>
      </c>
      <c r="B29" s="391" t="s">
        <v>1009</v>
      </c>
      <c r="C29" s="147"/>
      <c r="D29" s="147"/>
      <c r="E29" s="147"/>
      <c r="F29" s="147"/>
      <c r="G29" s="144">
        <f>SUM(C29:F29)</f>
        <v>0</v>
      </c>
      <c r="H29" s="147"/>
      <c r="I29" s="147"/>
      <c r="J29" s="147"/>
      <c r="K29" s="301"/>
      <c r="L29" s="71"/>
      <c r="M29" s="71"/>
      <c r="N29" s="71"/>
      <c r="O29" s="71"/>
    </row>
    <row r="30" spans="1:15" ht="16.5">
      <c r="A30" s="301" t="s">
        <v>1020</v>
      </c>
      <c r="B30" s="391" t="s">
        <v>1011</v>
      </c>
      <c r="C30" s="147"/>
      <c r="D30" s="147"/>
      <c r="E30" s="147"/>
      <c r="F30" s="147"/>
      <c r="G30" s="144">
        <f>SUM(C30:F30)</f>
        <v>0</v>
      </c>
      <c r="H30" s="147"/>
      <c r="I30" s="147"/>
      <c r="J30" s="147"/>
      <c r="K30" s="301"/>
      <c r="L30" s="71"/>
      <c r="M30" s="71"/>
      <c r="N30" s="71"/>
      <c r="O30" s="71"/>
    </row>
    <row r="31" spans="1:15" ht="16.5">
      <c r="A31" s="301" t="s">
        <v>1021</v>
      </c>
      <c r="B31" s="221" t="s">
        <v>249</v>
      </c>
      <c r="C31" s="144">
        <f t="shared" ref="C31:J31" si="1">SUM(C26:C30)</f>
        <v>0</v>
      </c>
      <c r="D31" s="144">
        <f t="shared" si="1"/>
        <v>0</v>
      </c>
      <c r="E31" s="144">
        <f t="shared" si="1"/>
        <v>0</v>
      </c>
      <c r="F31" s="144">
        <f t="shared" si="1"/>
        <v>0</v>
      </c>
      <c r="G31" s="144">
        <f t="shared" si="1"/>
        <v>0</v>
      </c>
      <c r="H31" s="144">
        <f>SUM(H26:H30)</f>
        <v>0</v>
      </c>
      <c r="I31" s="144">
        <f t="shared" si="1"/>
        <v>0</v>
      </c>
      <c r="J31" s="144">
        <f t="shared" si="1"/>
        <v>0</v>
      </c>
      <c r="K31" s="301"/>
      <c r="L31" s="71"/>
      <c r="M31" s="71"/>
      <c r="N31" s="71"/>
      <c r="O31" s="71"/>
    </row>
    <row r="32" spans="1:15" ht="16.5">
      <c r="A32" s="301"/>
      <c r="B32" s="301"/>
      <c r="C32" s="301"/>
      <c r="D32" s="301"/>
      <c r="E32" s="301"/>
      <c r="F32" s="301"/>
      <c r="G32" s="301"/>
      <c r="H32" s="301"/>
      <c r="I32" s="301"/>
      <c r="J32" s="301"/>
      <c r="K32" s="301"/>
      <c r="L32" s="71"/>
      <c r="M32" s="71"/>
      <c r="N32" s="71"/>
      <c r="O32" s="71"/>
    </row>
    <row r="33" spans="1:15" ht="16.5">
      <c r="A33" s="301"/>
      <c r="B33" s="301"/>
      <c r="C33" s="301"/>
      <c r="D33" s="301"/>
      <c r="E33" s="301"/>
      <c r="F33" s="301"/>
      <c r="G33" s="301"/>
      <c r="H33" s="301"/>
      <c r="I33" s="301"/>
      <c r="J33" s="301"/>
      <c r="K33" s="301"/>
      <c r="L33" s="71"/>
      <c r="M33" s="71"/>
      <c r="N33" s="71"/>
      <c r="O33" s="71"/>
    </row>
    <row r="34" spans="1:15" ht="16.5">
      <c r="A34" s="301"/>
      <c r="B34" s="301"/>
      <c r="C34" s="301"/>
      <c r="D34" s="301"/>
      <c r="E34" s="301"/>
      <c r="F34" s="301"/>
      <c r="G34" s="301"/>
      <c r="H34" s="301"/>
      <c r="I34" s="301"/>
      <c r="J34" s="301"/>
      <c r="K34" s="301"/>
      <c r="L34" s="71"/>
      <c r="M34" s="71"/>
      <c r="N34" s="71"/>
      <c r="O34" s="71"/>
    </row>
    <row r="35" spans="1:15" ht="20.25">
      <c r="A35" s="301" t="s">
        <v>1022</v>
      </c>
      <c r="B35" s="176" t="s">
        <v>1023</v>
      </c>
      <c r="C35" s="177"/>
      <c r="D35" s="177"/>
      <c r="E35" s="177"/>
      <c r="F35" s="177"/>
      <c r="G35" s="177"/>
      <c r="H35" s="177"/>
      <c r="I35" s="177"/>
      <c r="J35" s="177"/>
      <c r="K35" s="301"/>
      <c r="L35" s="71"/>
      <c r="M35" s="71"/>
      <c r="N35" s="71"/>
      <c r="O35" s="71"/>
    </row>
    <row r="36" spans="1:15" ht="16.5">
      <c r="A36" s="301"/>
      <c r="B36" s="301"/>
      <c r="C36" s="301"/>
      <c r="D36" s="301"/>
      <c r="E36" s="301"/>
      <c r="F36" s="301"/>
      <c r="G36" s="301"/>
      <c r="H36" s="301"/>
      <c r="I36" s="301"/>
      <c r="J36" s="301"/>
      <c r="K36" s="301"/>
      <c r="L36" s="71"/>
      <c r="M36" s="71"/>
      <c r="N36" s="71"/>
      <c r="O36" s="71"/>
    </row>
    <row r="37" spans="1:15" ht="60.75">
      <c r="A37" s="301"/>
      <c r="B37" s="301"/>
      <c r="C37" s="142" t="s">
        <v>996</v>
      </c>
      <c r="D37" s="142" t="s">
        <v>997</v>
      </c>
      <c r="E37" s="142" t="s">
        <v>998</v>
      </c>
      <c r="F37" s="142" t="s">
        <v>999</v>
      </c>
      <c r="G37" s="142" t="s">
        <v>249</v>
      </c>
      <c r="H37" s="301"/>
      <c r="I37" s="301"/>
      <c r="J37" s="301"/>
      <c r="K37" s="301"/>
      <c r="L37" s="71"/>
      <c r="M37" s="71"/>
      <c r="N37" s="71"/>
      <c r="O37" s="71"/>
    </row>
    <row r="38" spans="1:15" ht="17.25">
      <c r="A38" s="301"/>
      <c r="B38" s="301"/>
      <c r="C38" s="183" t="s">
        <v>219</v>
      </c>
      <c r="D38" s="183" t="s">
        <v>219</v>
      </c>
      <c r="E38" s="183" t="s">
        <v>219</v>
      </c>
      <c r="F38" s="183" t="s">
        <v>219</v>
      </c>
      <c r="G38" s="183" t="s">
        <v>219</v>
      </c>
      <c r="H38" s="301"/>
      <c r="I38" s="301"/>
      <c r="J38" s="301"/>
      <c r="K38" s="301"/>
      <c r="L38" s="71"/>
      <c r="M38" s="71"/>
      <c r="N38" s="71"/>
      <c r="O38" s="71"/>
    </row>
    <row r="39" spans="1:15" ht="14.25" hidden="1" customHeight="1">
      <c r="A39" s="301"/>
      <c r="B39" s="301"/>
      <c r="C39" s="350"/>
      <c r="D39" s="350"/>
      <c r="E39" s="350"/>
      <c r="F39" s="350"/>
      <c r="G39" s="350"/>
      <c r="H39" s="301"/>
      <c r="I39" s="301"/>
      <c r="J39" s="301"/>
      <c r="K39" s="301"/>
      <c r="L39" s="71"/>
      <c r="M39" s="71"/>
      <c r="N39" s="71"/>
      <c r="O39" s="71"/>
    </row>
    <row r="40" spans="1:15" ht="16.5">
      <c r="A40" s="301" t="s">
        <v>1024</v>
      </c>
      <c r="B40" s="301" t="s">
        <v>1025</v>
      </c>
      <c r="C40" s="147"/>
      <c r="D40" s="147"/>
      <c r="E40" s="147"/>
      <c r="F40" s="147"/>
      <c r="G40" s="144">
        <f>SUM(C40:F40)</f>
        <v>0</v>
      </c>
      <c r="H40" s="301"/>
      <c r="I40" s="301"/>
      <c r="J40" s="301"/>
      <c r="K40" s="301"/>
      <c r="L40" s="71"/>
      <c r="M40" s="71"/>
      <c r="N40" s="71"/>
      <c r="O40" s="71"/>
    </row>
    <row r="41" spans="1:15" ht="16.5">
      <c r="A41" s="301" t="s">
        <v>1026</v>
      </c>
      <c r="B41" s="301" t="s">
        <v>563</v>
      </c>
      <c r="C41" s="147"/>
      <c r="D41" s="147"/>
      <c r="E41" s="147"/>
      <c r="F41" s="147"/>
      <c r="G41" s="144">
        <f>SUM(C41:F41)</f>
        <v>0</v>
      </c>
      <c r="H41" s="301"/>
      <c r="I41" s="301"/>
      <c r="J41" s="301"/>
      <c r="K41" s="301"/>
      <c r="L41" s="71"/>
      <c r="M41" s="71"/>
      <c r="N41" s="71"/>
      <c r="O41" s="71"/>
    </row>
    <row r="42" spans="1:15" ht="16.5">
      <c r="A42" s="301" t="s">
        <v>1027</v>
      </c>
      <c r="B42" s="301" t="s">
        <v>1028</v>
      </c>
      <c r="C42" s="147"/>
      <c r="D42" s="147"/>
      <c r="E42" s="147"/>
      <c r="F42" s="147"/>
      <c r="G42" s="144">
        <f>SUM(C42:F42)</f>
        <v>0</v>
      </c>
      <c r="H42" s="301"/>
      <c r="I42" s="301"/>
      <c r="J42" s="301"/>
      <c r="K42" s="301"/>
      <c r="L42" s="71"/>
      <c r="M42" s="71"/>
      <c r="N42" s="71"/>
      <c r="O42" s="71"/>
    </row>
    <row r="43" spans="1:15" ht="16.5">
      <c r="A43" s="301"/>
      <c r="B43" s="301"/>
      <c r="C43" s="301"/>
      <c r="D43" s="301"/>
      <c r="E43" s="301"/>
      <c r="F43" s="301"/>
      <c r="G43" s="301"/>
      <c r="H43" s="301"/>
      <c r="I43" s="301"/>
      <c r="J43" s="301"/>
      <c r="K43" s="301"/>
      <c r="L43" s="71"/>
      <c r="M43" s="71"/>
      <c r="N43" s="71"/>
      <c r="O43" s="71"/>
    </row>
  </sheetData>
  <sheetProtection formatColumns="0" formatRows="0"/>
  <mergeCells count="2">
    <mergeCell ref="C5:G5"/>
    <mergeCell ref="C22:G22"/>
  </mergeCells>
  <printOptions headings="1" gridLines="1"/>
  <pageMargins left="0.70866141732283472" right="0.70866141732283472" top="0.74803149606299213" bottom="0.74803149606299213" header="0.31496062992125984" footer="0.31496062992125984"/>
  <pageSetup paperSize="8" scale="83" orientation="landscape" r:id="rId1"/>
  <headerFooter>
    <oddHeader>&amp;C&amp;"Aptos"&amp;10&amp;K000000 IN CONFIDENCE&amp;1#_x000D_&amp;R&amp;Z&amp;F
&amp;A</oddHeader>
    <oddFooter>&amp;C_x000D_&amp;1#&amp;"Aptos"&amp;10&amp;K000000 IN CONFIDENCE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o1fc51420beb4d48b7fbb659a5cd6f7a xmlns="bf8c6de0-13ee-4e4a-9d64-2f3fbf66de3d">
      <Terms xmlns="http://schemas.microsoft.com/office/infopath/2007/PartnerControls"/>
    </o1fc51420beb4d48b7fbb659a5cd6f7a>
    <jad2f16dc13d4c95b311e70584e15a42 xmlns="bf8c6de0-13ee-4e4a-9d64-2f3fbf66de3d">
      <Terms xmlns="http://schemas.microsoft.com/office/infopath/2007/PartnerControls"/>
    </jad2f16dc13d4c95b311e70584e15a42>
    <TaxCatchAll xmlns="bf8c6de0-13ee-4e4a-9d64-2f3fbf66de3d" xsi:nil="true"/>
    <f15f6b2ab1c34acd861f4cc0575bb950 xmlns="bf8c6de0-13ee-4e4a-9d64-2f3fbf66de3d">
      <Terms xmlns="http://schemas.microsoft.com/office/infopath/2007/PartnerControls"/>
    </f15f6b2ab1c34acd861f4cc0575bb950>
    <_dlc_DocId xmlns="11fb6a34-6e60-43a8-9570-c7d9a80802da">XYM3HSXCN6TQ-2124496267-1779</_dlc_DocId>
    <_dlc_DocIdUrl xmlns="11fb6a34-6e60-43a8-9570-c7d9a80802da">
      <Url>https://rbnzgovt.sharepoint.com/sites/Policy-DepositTakers/_layouts/15/DocIdRedir.aspx?ID=XYM3HSXCN6TQ-2124496267-1779</Url>
      <Description>XYM3HSXCN6TQ-2124496267-1779</Description>
    </_dlc_DocIdUrl>
    <i0f84bba906045b4af568ee102a52dcb xmlns="11fb6a34-6e60-43a8-9570-c7d9a80802da">
      <Terms xmlns="http://schemas.microsoft.com/office/infopath/2007/PartnerControls"/>
    </i0f84bba906045b4af568ee102a52dcb>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BNZ Base Document" ma:contentTypeID="0x010100FE3B0EADF4F0FD4B8BA4BFFA70ABFC2200C1B460D703C5584F931C8C2BAB2696E9" ma:contentTypeVersion="18" ma:contentTypeDescription="Create a new document." ma:contentTypeScope="" ma:versionID="7e02dbe82a0c09dd61ce9502a9c7d6a0">
  <xsd:schema xmlns:xsd="http://www.w3.org/2001/XMLSchema" xmlns:xs="http://www.w3.org/2001/XMLSchema" xmlns:p="http://schemas.microsoft.com/office/2006/metadata/properties" xmlns:ns2="bf8c6de0-13ee-4e4a-9d64-2f3fbf66de3d" xmlns:ns3="11fb6a34-6e60-43a8-9570-c7d9a80802da" xmlns:ns4="5fb8d1b6-7147-455b-bfd0-4dadea47f2d3" targetNamespace="http://schemas.microsoft.com/office/2006/metadata/properties" ma:root="true" ma:fieldsID="93b078d5d482af7ddcc5329cb41194b6" ns2:_="" ns3:_="" ns4:_="">
    <xsd:import namespace="bf8c6de0-13ee-4e4a-9d64-2f3fbf66de3d"/>
    <xsd:import namespace="11fb6a34-6e60-43a8-9570-c7d9a80802da"/>
    <xsd:import namespace="5fb8d1b6-7147-455b-bfd0-4dadea47f2d3"/>
    <xsd:element name="properties">
      <xsd:complexType>
        <xsd:sequence>
          <xsd:element name="documentManagement">
            <xsd:complexType>
              <xsd:all>
                <xsd:element ref="ns2:o1fc51420beb4d48b7fbb659a5cd6f7a" minOccurs="0"/>
                <xsd:element ref="ns2:TaxCatchAll" minOccurs="0"/>
                <xsd:element ref="ns2:TaxCatchAllLabel" minOccurs="0"/>
                <xsd:element ref="ns2:jad2f16dc13d4c95b311e70584e15a42" minOccurs="0"/>
                <xsd:element ref="ns2:f15f6b2ab1c34acd861f4cc0575bb950" minOccurs="0"/>
                <xsd:element ref="ns3:i0f84bba906045b4af568ee102a52dcb" minOccurs="0"/>
                <xsd:element ref="ns3:_dlc_DocId" minOccurs="0"/>
                <xsd:element ref="ns3:_dlc_DocIdUrl" minOccurs="0"/>
                <xsd:element ref="ns3:_dlc_DocIdPersistId" minOccurs="0"/>
                <xsd:element ref="ns4:MediaServiceMetadata" minOccurs="0"/>
                <xsd:element ref="ns4:MediaServiceFastMetadata"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c6de0-13ee-4e4a-9d64-2f3fbf66de3d" elementFormDefault="qualified">
    <xsd:import namespace="http://schemas.microsoft.com/office/2006/documentManagement/types"/>
    <xsd:import namespace="http://schemas.microsoft.com/office/infopath/2007/PartnerControls"/>
    <xsd:element name="o1fc51420beb4d48b7fbb659a5cd6f7a" ma:index="8" nillable="true" ma:taxonomy="true" ma:internalName="o1fc51420beb4d48b7fbb659a5cd6f7a" ma:taxonomyFieldName="RBNZ_BusinessClassification" ma:displayName="Business Classification" ma:fieldId="{81fc5142-0beb-4d48-b7fb-b659a5cd6f7a}" ma:sspId="0a96ef04-aa34-4189-a720-17bd0c6c30fd" ma:termSetId="f31fc189-1cdf-4a11-acb9-fc8ee77e902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5cea0be-d07d-4c2d-b0ff-9da1997d4fa7}" ma:internalName="TaxCatchAll" ma:showField="CatchAllData" ma:web="11fb6a34-6e60-43a8-9570-c7d9a80802d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5cea0be-d07d-4c2d-b0ff-9da1997d4fa7}" ma:internalName="TaxCatchAllLabel" ma:readOnly="true" ma:showField="CatchAllDataLabel" ma:web="11fb6a34-6e60-43a8-9570-c7d9a80802da">
      <xsd:complexType>
        <xsd:complexContent>
          <xsd:extension base="dms:MultiChoiceLookup">
            <xsd:sequence>
              <xsd:element name="Value" type="dms:Lookup" maxOccurs="unbounded" minOccurs="0" nillable="true"/>
            </xsd:sequence>
          </xsd:extension>
        </xsd:complexContent>
      </xsd:complexType>
    </xsd:element>
    <xsd:element name="jad2f16dc13d4c95b311e70584e15a42" ma:index="12" nillable="true" ma:taxonomy="true" ma:internalName="jad2f16dc13d4c95b311e70584e15a42" ma:taxonomyFieldName="RBNZ_SecurityClassification" ma:displayName="Security Classification" ma:default="" ma:fieldId="{3ad2f16d-c13d-4c95-b311-e70584e15a42}" ma:taxonomyMulti="true" ma:sspId="0a96ef04-aa34-4189-a720-17bd0c6c30fd" ma:termSetId="cf0ebbe6-fbb8-42c1-8a45-3078ccc9e36d" ma:anchorId="00000000-0000-0000-0000-000000000000" ma:open="false" ma:isKeyword="false">
      <xsd:complexType>
        <xsd:sequence>
          <xsd:element ref="pc:Terms" minOccurs="0" maxOccurs="1"/>
        </xsd:sequence>
      </xsd:complexType>
    </xsd:element>
    <xsd:element name="f15f6b2ab1c34acd861f4cc0575bb950" ma:index="14" nillable="true" ma:taxonomy="true" ma:internalName="f15f6b2ab1c34acd861f4cc0575bb950" ma:taxonomyFieldName="RBNZ_x0020_Status" ma:displayName="RBNZ Status" ma:default="" ma:fieldId="{f15f6b2a-b1c3-4acd-861f-4cc0575bb950}" ma:sspId="0a96ef04-aa34-4189-a720-17bd0c6c30fd" ma:termSetId="565fde47-9711-44c4-99b2-2c083cfd1f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1fb6a34-6e60-43a8-9570-c7d9a80802da" elementFormDefault="qualified">
    <xsd:import namespace="http://schemas.microsoft.com/office/2006/documentManagement/types"/>
    <xsd:import namespace="http://schemas.microsoft.com/office/infopath/2007/PartnerControls"/>
    <xsd:element name="i0f84bba906045b4af568ee102a52dcb" ma:index="16" nillable="true" ma:taxonomy="true" ma:internalName="i0f84bba906045b4af568ee102a52dcb" ma:taxonomyFieldName="RevIMBCS" ma:displayName="Disposal Authority" ma:indexed="true" ma:default="" ma:fieldId="{20f84bba-9060-45b4-af56-8ee102a52dcb}" ma:sspId="0a96ef04-aa34-4189-a720-17bd0c6c30fd" ma:termSetId="c5bf79c6-5219-4647-933c-07d9549060a0" ma:anchorId="00000000-0000-0000-0000-000000000000" ma:open="false" ma:isKeyword="false">
      <xsd:complexType>
        <xsd:sequence>
          <xsd:element ref="pc:Terms" minOccurs="0" maxOccurs="1"/>
        </xsd:sequence>
      </xsd:complex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fb8d1b6-7147-455b-bfd0-4dadea47f2d3"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0a96ef04-aa34-4189-a720-17bd0c6c30fd" ContentTypeId="0x010100FE3B0EADF4F0FD4B8BA4BFFA70ABFC22"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B2FBD-FE55-4244-9249-6CFE2E72EE6E}"/>
</file>

<file path=customXml/itemProps2.xml><?xml version="1.0" encoding="utf-8"?>
<ds:datastoreItem xmlns:ds="http://schemas.openxmlformats.org/officeDocument/2006/customXml" ds:itemID="{4F9DBA1A-67C5-4D6D-AC32-F170C5414C89}"/>
</file>

<file path=customXml/itemProps3.xml><?xml version="1.0" encoding="utf-8"?>
<ds:datastoreItem xmlns:ds="http://schemas.openxmlformats.org/officeDocument/2006/customXml" ds:itemID="{9C520BE0-F06C-4B23-A500-014CF1660C19}"/>
</file>

<file path=customXml/itemProps4.xml><?xml version="1.0" encoding="utf-8"?>
<ds:datastoreItem xmlns:ds="http://schemas.openxmlformats.org/officeDocument/2006/customXml" ds:itemID="{A3BA7F58-3DCD-4B66-AE78-F2818AC7158F}"/>
</file>

<file path=customXml/itemProps5.xml><?xml version="1.0" encoding="utf-8"?>
<ds:datastoreItem xmlns:ds="http://schemas.openxmlformats.org/officeDocument/2006/customXml" ds:itemID="{1081BFFE-AD40-48F2-8353-0EDDDBA99313}"/>
</file>

<file path=docProps/app.xml><?xml version="1.0" encoding="utf-8"?>
<Properties xmlns="http://schemas.openxmlformats.org/officeDocument/2006/extended-properties" xmlns:vt="http://schemas.openxmlformats.org/officeDocument/2006/docPropsVTypes">
  <Application>Microsoft Excel Online</Application>
  <Manager/>
  <Company>Reserve Bank of New Zealand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Capital Satellite Survey</dc:subject>
  <dc:creator>Wesley Tanuvasa</dc:creator>
  <cp:keywords/>
  <dc:description/>
  <cp:lastModifiedBy/>
  <cp:revision/>
  <dcterms:created xsi:type="dcterms:W3CDTF">2015-11-29T21:12:44Z</dcterms:created>
  <dcterms:modified xsi:type="dcterms:W3CDTF">2026-04-21T02:49:47Z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Number">
    <vt:lpwstr>21433135</vt:lpwstr>
  </property>
  <property fmtid="{D5CDD505-2E9C-101B-9397-08002B2CF9AE}" pid="3" name="DocVersion">
    <vt:lpwstr>1.7</vt:lpwstr>
  </property>
  <property fmtid="{D5CDD505-2E9C-101B-9397-08002B2CF9AE}" pid="4" name="DocName">
    <vt:lpwstr>Capital-satellite-survey-template V1.8</vt:lpwstr>
  </property>
  <property fmtid="{D5CDD505-2E9C-101B-9397-08002B2CF9AE}" pid="5" name="DocTitle">
    <vt:lpwstr/>
  </property>
  <property fmtid="{D5CDD505-2E9C-101B-9397-08002B2CF9AE}" pid="6" name="DocSubject">
    <vt:lpwstr/>
  </property>
  <property fmtid="{D5CDD505-2E9C-101B-9397-08002B2CF9AE}" pid="7" name="DocAuthors">
    <vt:lpwstr/>
  </property>
  <property fmtid="{D5CDD505-2E9C-101B-9397-08002B2CF9AE}" pid="8" name="DocKeywords">
    <vt:lpwstr/>
  </property>
  <property fmtid="{D5CDD505-2E9C-101B-9397-08002B2CF9AE}" pid="9" name="DocOwner">
    <vt:lpwstr>Josh Bromell</vt:lpwstr>
  </property>
  <property fmtid="{D5CDD505-2E9C-101B-9397-08002B2CF9AE}" pid="10" name="DocObjectType">
    <vt:lpwstr>rbnz_administration</vt:lpwstr>
  </property>
  <property fmtid="{D5CDD505-2E9C-101B-9397-08002B2CF9AE}" pid="11" name="DocCreated">
    <vt:lpwstr>4/09/2024 1:57:34 pm</vt:lpwstr>
  </property>
  <property fmtid="{D5CDD505-2E9C-101B-9397-08002B2CF9AE}" pid="12" name="DocModified">
    <vt:lpwstr>4/09/2024 1:57:34 pm</vt:lpwstr>
  </property>
  <property fmtid="{D5CDD505-2E9C-101B-9397-08002B2CF9AE}" pid="13" name="DocModifier">
    <vt:lpwstr>Tom Blaschke</vt:lpwstr>
  </property>
  <property fmtid="{D5CDD505-2E9C-101B-9397-08002B2CF9AE}" pid="14" name="DocChronicleId">
    <vt:lpwstr>090000c380ae74af</vt:lpwstr>
  </property>
  <property fmtid="{D5CDD505-2E9C-101B-9397-08002B2CF9AE}" pid="15" name="DocFooter">
    <vt:lpwstr>Capital-satellite-survey-template V1.8
Ref #21433135 1.7</vt:lpwstr>
  </property>
  <property fmtid="{D5CDD505-2E9C-101B-9397-08002B2CF9AE}" pid="16" name="MSIP_Label_61204ef0-88f2-468b-8ccc-80ef20191258_Enabled">
    <vt:lpwstr>true</vt:lpwstr>
  </property>
  <property fmtid="{D5CDD505-2E9C-101B-9397-08002B2CF9AE}" pid="17" name="MSIP_Label_61204ef0-88f2-468b-8ccc-80ef20191258_SetDate">
    <vt:lpwstr>2026-01-13T22:29:53Z</vt:lpwstr>
  </property>
  <property fmtid="{D5CDD505-2E9C-101B-9397-08002B2CF9AE}" pid="18" name="MSIP_Label_61204ef0-88f2-468b-8ccc-80ef20191258_Method">
    <vt:lpwstr>Privileged</vt:lpwstr>
  </property>
  <property fmtid="{D5CDD505-2E9C-101B-9397-08002B2CF9AE}" pid="19" name="MSIP_Label_61204ef0-88f2-468b-8ccc-80ef20191258_Name">
    <vt:lpwstr>IN CONFIDENCE_00</vt:lpwstr>
  </property>
  <property fmtid="{D5CDD505-2E9C-101B-9397-08002B2CF9AE}" pid="20" name="MSIP_Label_61204ef0-88f2-468b-8ccc-80ef20191258_SiteId">
    <vt:lpwstr>ef09e631-f62d-48d5-8cdb-02f838550358</vt:lpwstr>
  </property>
  <property fmtid="{D5CDD505-2E9C-101B-9397-08002B2CF9AE}" pid="21" name="MSIP_Label_61204ef0-88f2-468b-8ccc-80ef20191258_ActionId">
    <vt:lpwstr>66012b26-adf4-470a-9971-46d86d123c55</vt:lpwstr>
  </property>
  <property fmtid="{D5CDD505-2E9C-101B-9397-08002B2CF9AE}" pid="22" name="MSIP_Label_61204ef0-88f2-468b-8ccc-80ef20191258_ContentBits">
    <vt:lpwstr>3</vt:lpwstr>
  </property>
  <property fmtid="{D5CDD505-2E9C-101B-9397-08002B2CF9AE}" pid="23" name="MSIP_Label_61204ef0-88f2-468b-8ccc-80ef20191258_Tag">
    <vt:lpwstr>10, 0, 1, 1</vt:lpwstr>
  </property>
  <property fmtid="{D5CDD505-2E9C-101B-9397-08002B2CF9AE}" pid="24" name="ContentTypeId">
    <vt:lpwstr>0x010100FE3B0EADF4F0FD4B8BA4BFFA70ABFC2200C1B460D703C5584F931C8C2BAB2696E9</vt:lpwstr>
  </property>
  <property fmtid="{D5CDD505-2E9C-101B-9397-08002B2CF9AE}" pid="25" name="_dlc_DocIdItemGuid">
    <vt:lpwstr>64cbf0aa-09ce-45c3-b4e8-d2de40cbc152</vt:lpwstr>
  </property>
  <property fmtid="{D5CDD505-2E9C-101B-9397-08002B2CF9AE}" pid="26" name="RBNZ_x0020_Status">
    <vt:lpwstr/>
  </property>
  <property fmtid="{D5CDD505-2E9C-101B-9397-08002B2CF9AE}" pid="27" name="RBNZ_SecurityClassification">
    <vt:lpwstr/>
  </property>
  <property fmtid="{D5CDD505-2E9C-101B-9397-08002B2CF9AE}" pid="28" name="RBNZ_BusinessClassification">
    <vt:lpwstr/>
  </property>
  <property fmtid="{D5CDD505-2E9C-101B-9397-08002B2CF9AE}" pid="29" name="RBNZ Status">
    <vt:lpwstr/>
  </property>
  <property fmtid="{D5CDD505-2E9C-101B-9397-08002B2CF9AE}" pid="30" name="RevIMBCS">
    <vt:lpwstr/>
  </property>
  <property fmtid="{D5CDD505-2E9C-101B-9397-08002B2CF9AE}" pid="31" name="RBNZ_Relevant_Legislation">
    <vt:lpwstr/>
  </property>
  <property fmtid="{D5CDD505-2E9C-101B-9397-08002B2CF9AE}" pid="32" name="n19ad734877e4d63a60384753b039e18">
    <vt:lpwstr/>
  </property>
  <property fmtid="{D5CDD505-2E9C-101B-9397-08002B2CF9AE}" pid="33" name="h8f31afd23204028b22f934d6e8e367d">
    <vt:lpwstr/>
  </property>
  <property fmtid="{D5CDD505-2E9C-101B-9397-08002B2CF9AE}" pid="34" name="RBNZ_Status">
    <vt:lpwstr/>
  </property>
  <property fmtid="{D5CDD505-2E9C-101B-9397-08002B2CF9AE}" pid="35" name="mf7ea89b06624aa1a07633d88b4a215a">
    <vt:lpwstr/>
  </property>
  <property fmtid="{D5CDD505-2E9C-101B-9397-08002B2CF9AE}" pid="36" name="k4f0c62bb9944748b86d7a1b201aecc9">
    <vt:lpwstr/>
  </property>
  <property fmtid="{D5CDD505-2E9C-101B-9397-08002B2CF9AE}" pid="37" name="Koru_x0020_Business_x0020_Unit">
    <vt:lpwstr/>
  </property>
  <property fmtid="{D5CDD505-2E9C-101B-9397-08002B2CF9AE}" pid="38" name="k377d21d07834f43bb50273450799092">
    <vt:lpwstr/>
  </property>
  <property fmtid="{D5CDD505-2E9C-101B-9397-08002B2CF9AE}" pid="39" name="Koru_x0020_Business_x0020_Context1">
    <vt:lpwstr/>
  </property>
  <property fmtid="{D5CDD505-2E9C-101B-9397-08002B2CF9AE}" pid="40" name="i66dcc90980d454aa5b985450e967d3f">
    <vt:lpwstr/>
  </property>
  <property fmtid="{D5CDD505-2E9C-101B-9397-08002B2CF9AE}" pid="41" name="of7984dfc6f94bc4b82836fdadf92f4e">
    <vt:lpwstr/>
  </property>
  <property fmtid="{D5CDD505-2E9C-101B-9397-08002B2CF9AE}" pid="42" name="Koru_x0020_Business_x0020_Unit1">
    <vt:lpwstr/>
  </property>
  <property fmtid="{D5CDD505-2E9C-101B-9397-08002B2CF9AE}" pid="43" name="Koru_x0020_Document_x0020_Type">
    <vt:lpwstr/>
  </property>
  <property fmtid="{D5CDD505-2E9C-101B-9397-08002B2CF9AE}" pid="44" name="o17af425ffe44c098ce327cac57f2411">
    <vt:lpwstr/>
  </property>
  <property fmtid="{D5CDD505-2E9C-101B-9397-08002B2CF9AE}" pid="45" name="Koru_x0020_Secured_x0020_Categories1">
    <vt:lpwstr/>
  </property>
  <property fmtid="{D5CDD505-2E9C-101B-9397-08002B2CF9AE}" pid="46" name="a8032a61d3a044489236baf57b48a661">
    <vt:lpwstr/>
  </property>
  <property fmtid="{D5CDD505-2E9C-101B-9397-08002B2CF9AE}" pid="47" name="Koru_x0020_Secured_x0020_Categories">
    <vt:lpwstr/>
  </property>
  <property fmtid="{D5CDD505-2E9C-101B-9397-08002B2CF9AE}" pid="48" name="Koru_x0020_Business_x0020_Context">
    <vt:lpwstr/>
  </property>
  <property fmtid="{D5CDD505-2E9C-101B-9397-08002B2CF9AE}" pid="49" name="Koru Secured Categories">
    <vt:lpwstr/>
  </property>
  <property fmtid="{D5CDD505-2E9C-101B-9397-08002B2CF9AE}" pid="50" name="Koru Business Unit1">
    <vt:lpwstr/>
  </property>
  <property fmtid="{D5CDD505-2E9C-101B-9397-08002B2CF9AE}" pid="51" name="Koru Business Unit">
    <vt:lpwstr/>
  </property>
  <property fmtid="{D5CDD505-2E9C-101B-9397-08002B2CF9AE}" pid="52" name="Koru Business Context1">
    <vt:lpwstr/>
  </property>
  <property fmtid="{D5CDD505-2E9C-101B-9397-08002B2CF9AE}" pid="53" name="Koru Secured Categories1">
    <vt:lpwstr/>
  </property>
  <property fmtid="{D5CDD505-2E9C-101B-9397-08002B2CF9AE}" pid="54" name="Koru Document Type">
    <vt:lpwstr/>
  </property>
  <property fmtid="{D5CDD505-2E9C-101B-9397-08002B2CF9AE}" pid="55" name="Koru Business Context">
    <vt:lpwstr/>
  </property>
</Properties>
</file>